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ighe.ns\Desktop\"/>
    </mc:Choice>
  </mc:AlternateContent>
  <bookViews>
    <workbookView xWindow="0" yWindow="0" windowWidth="28800" windowHeight="11475" tabRatio="658" activeTab="2"/>
  </bookViews>
  <sheets>
    <sheet name="OUTWARD SUPPLY" sheetId="2" r:id="rId1"/>
    <sheet name="INWARD SUPPLY" sheetId="6" r:id="rId2"/>
    <sheet name="COMPUTATION OF TAX PAYABLE" sheetId="7" r:id="rId3"/>
    <sheet name="GSTR-3B" sheetId="1" r:id="rId4"/>
    <sheet name="Help" sheetId="10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6" i="7" l="1"/>
  <c r="D26" i="7"/>
  <c r="AU12" i="2" l="1"/>
  <c r="D13" i="1" s="1"/>
  <c r="AA4" i="2" l="1"/>
  <c r="AA6" i="2"/>
  <c r="AA7" i="2"/>
  <c r="AA8" i="2"/>
  <c r="AA9" i="2"/>
  <c r="AA10" i="2"/>
  <c r="AA11" i="2"/>
  <c r="AA5" i="2"/>
  <c r="E18" i="7"/>
  <c r="D32" i="1" s="1"/>
  <c r="F18" i="7"/>
  <c r="E32" i="1" s="1"/>
  <c r="G18" i="7"/>
  <c r="F32" i="1" s="1"/>
  <c r="D18" i="7"/>
  <c r="C32" i="1" s="1"/>
  <c r="X10" i="2" l="1"/>
  <c r="X5" i="2"/>
  <c r="X6" i="2"/>
  <c r="X7" i="2"/>
  <c r="X8" i="2"/>
  <c r="X9" i="2"/>
  <c r="X11" i="2"/>
  <c r="X4" i="2"/>
  <c r="I12" i="2" l="1"/>
  <c r="J12" i="2"/>
  <c r="K12" i="2"/>
  <c r="L12" i="2"/>
  <c r="O12" i="2"/>
  <c r="P12" i="2"/>
  <c r="Q12" i="2"/>
  <c r="R12" i="2"/>
  <c r="S12" i="2"/>
  <c r="T12" i="2"/>
  <c r="U12" i="2"/>
  <c r="V12" i="2"/>
  <c r="W12" i="2"/>
  <c r="AA12" i="2"/>
  <c r="AB12" i="2"/>
  <c r="AC12" i="2"/>
  <c r="AD12" i="2"/>
  <c r="AE12" i="2"/>
  <c r="AF12" i="2"/>
  <c r="AG12" i="2"/>
  <c r="AH12" i="2"/>
  <c r="AJ12" i="2"/>
  <c r="AK12" i="2"/>
  <c r="AL12" i="2"/>
  <c r="AM12" i="2"/>
  <c r="AN12" i="2"/>
  <c r="AO12" i="2"/>
  <c r="AP12" i="2"/>
  <c r="AT12" i="2"/>
  <c r="AV12" i="2"/>
  <c r="AW12" i="2"/>
  <c r="C12" i="2"/>
  <c r="D12" i="2"/>
  <c r="E12" i="2"/>
  <c r="F12" i="2"/>
  <c r="AC9" i="2"/>
  <c r="AC10" i="2"/>
  <c r="AC11" i="2"/>
  <c r="AC8" i="2"/>
  <c r="D8" i="2"/>
  <c r="E5" i="2"/>
  <c r="E6" i="2"/>
  <c r="E7" i="2"/>
  <c r="E8" i="2"/>
  <c r="E9" i="2"/>
  <c r="E10" i="2"/>
  <c r="E11" i="2"/>
  <c r="D5" i="2"/>
  <c r="D6" i="2"/>
  <c r="D7" i="2"/>
  <c r="D9" i="2"/>
  <c r="D10" i="2"/>
  <c r="D11" i="2"/>
  <c r="E4" i="2"/>
  <c r="D4" i="2"/>
  <c r="I57" i="1"/>
  <c r="I56" i="1"/>
  <c r="I55" i="1"/>
  <c r="I54" i="1"/>
  <c r="G57" i="1"/>
  <c r="F56" i="1"/>
  <c r="D56" i="1"/>
  <c r="E55" i="1"/>
  <c r="D55" i="1"/>
  <c r="F54" i="1"/>
  <c r="E54" i="1"/>
  <c r="D54" i="1"/>
  <c r="D25" i="6" l="1"/>
  <c r="E25" i="6"/>
  <c r="F25" i="6"/>
  <c r="H25" i="6"/>
  <c r="I25" i="6"/>
  <c r="J25" i="6"/>
  <c r="K25" i="6"/>
  <c r="L25" i="6"/>
  <c r="O25" i="6"/>
  <c r="P25" i="6"/>
  <c r="Q25" i="6"/>
  <c r="R25" i="6"/>
  <c r="S25" i="6"/>
  <c r="T25" i="6"/>
  <c r="U25" i="6"/>
  <c r="V25" i="6"/>
  <c r="W25" i="6"/>
  <c r="AB25" i="6"/>
  <c r="AC25" i="6"/>
  <c r="AD25" i="6"/>
  <c r="AE25" i="6"/>
  <c r="AF25" i="6"/>
  <c r="AG25" i="6"/>
  <c r="AH25" i="6"/>
  <c r="AJ25" i="6"/>
  <c r="AK25" i="6"/>
  <c r="AL25" i="6"/>
  <c r="AM25" i="6"/>
  <c r="AN25" i="6"/>
  <c r="AO25" i="6"/>
  <c r="AP25" i="6"/>
  <c r="D47" i="1"/>
  <c r="C25" i="6"/>
  <c r="AT16" i="6"/>
  <c r="AU16" i="6"/>
  <c r="AV16" i="6"/>
  <c r="AW16" i="6"/>
  <c r="E47" i="1" s="1"/>
  <c r="AX16" i="6"/>
  <c r="D48" i="1" s="1"/>
  <c r="AY16" i="6"/>
  <c r="E48" i="1" s="1"/>
  <c r="AC16" i="6"/>
  <c r="AD16" i="6"/>
  <c r="AF16" i="6"/>
  <c r="AH16" i="6"/>
  <c r="AJ16" i="6"/>
  <c r="AK16" i="6"/>
  <c r="AM16" i="6"/>
  <c r="AN16" i="6"/>
  <c r="AP16" i="6"/>
  <c r="AB16" i="6"/>
  <c r="D16" i="6"/>
  <c r="E16" i="6"/>
  <c r="F16" i="6"/>
  <c r="I16" i="6"/>
  <c r="L16" i="6"/>
  <c r="O16" i="6"/>
  <c r="P16" i="6"/>
  <c r="S16" i="6"/>
  <c r="T16" i="6"/>
  <c r="W16" i="6"/>
  <c r="C16" i="6"/>
  <c r="AS24" i="6"/>
  <c r="AQ24" i="6"/>
  <c r="AO24" i="6"/>
  <c r="AL24" i="6"/>
  <c r="AI24" i="6"/>
  <c r="AG24" i="6"/>
  <c r="AE24" i="6"/>
  <c r="AA24" i="6"/>
  <c r="X24" i="6"/>
  <c r="V24" i="6"/>
  <c r="U24" i="6"/>
  <c r="R24" i="6"/>
  <c r="Q24" i="6"/>
  <c r="N24" i="6"/>
  <c r="M24" i="6"/>
  <c r="K24" i="6"/>
  <c r="J24" i="6"/>
  <c r="H24" i="6"/>
  <c r="Z24" i="6" s="1"/>
  <c r="G24" i="6"/>
  <c r="Y24" i="6" s="1"/>
  <c r="AS23" i="6"/>
  <c r="AQ23" i="6"/>
  <c r="AO23" i="6"/>
  <c r="AL23" i="6"/>
  <c r="AI23" i="6"/>
  <c r="AG23" i="6"/>
  <c r="AE23" i="6"/>
  <c r="AA23" i="6"/>
  <c r="X23" i="6"/>
  <c r="V23" i="6"/>
  <c r="U23" i="6"/>
  <c r="R23" i="6"/>
  <c r="Q23" i="6"/>
  <c r="N23" i="6"/>
  <c r="M23" i="6"/>
  <c r="K23" i="6"/>
  <c r="J23" i="6"/>
  <c r="H23" i="6"/>
  <c r="G23" i="6"/>
  <c r="Y23" i="6" s="1"/>
  <c r="AS22" i="6"/>
  <c r="AQ22" i="6"/>
  <c r="AO22" i="6"/>
  <c r="AL22" i="6"/>
  <c r="AI22" i="6"/>
  <c r="AG22" i="6"/>
  <c r="AE22" i="6"/>
  <c r="AA22" i="6"/>
  <c r="X22" i="6"/>
  <c r="V22" i="6"/>
  <c r="U22" i="6"/>
  <c r="R22" i="6"/>
  <c r="Q22" i="6"/>
  <c r="N22" i="6"/>
  <c r="M22" i="6"/>
  <c r="K22" i="6"/>
  <c r="J22" i="6"/>
  <c r="H22" i="6"/>
  <c r="G22" i="6"/>
  <c r="AS21" i="6"/>
  <c r="AQ21" i="6"/>
  <c r="AO21" i="6"/>
  <c r="AL21" i="6"/>
  <c r="AI21" i="6"/>
  <c r="AG21" i="6"/>
  <c r="AE21" i="6"/>
  <c r="AA21" i="6"/>
  <c r="X21" i="6"/>
  <c r="V21" i="6"/>
  <c r="U21" i="6"/>
  <c r="R21" i="6"/>
  <c r="Q21" i="6"/>
  <c r="N21" i="6"/>
  <c r="M21" i="6"/>
  <c r="K21" i="6"/>
  <c r="J21" i="6"/>
  <c r="H21" i="6"/>
  <c r="Z21" i="6" s="1"/>
  <c r="G21" i="6"/>
  <c r="AS20" i="6"/>
  <c r="AQ20" i="6"/>
  <c r="AO20" i="6"/>
  <c r="AL20" i="6"/>
  <c r="AI20" i="6"/>
  <c r="AG20" i="6"/>
  <c r="AE20" i="6"/>
  <c r="AA20" i="6"/>
  <c r="X20" i="6"/>
  <c r="V20" i="6"/>
  <c r="U20" i="6"/>
  <c r="R20" i="6"/>
  <c r="Q20" i="6"/>
  <c r="N20" i="6"/>
  <c r="M20" i="6"/>
  <c r="K20" i="6"/>
  <c r="J20" i="6"/>
  <c r="H20" i="6"/>
  <c r="Z20" i="6" s="1"/>
  <c r="G20" i="6"/>
  <c r="Y20" i="6" s="1"/>
  <c r="AS19" i="6"/>
  <c r="AQ19" i="6"/>
  <c r="AO19" i="6"/>
  <c r="AL19" i="6"/>
  <c r="AI19" i="6"/>
  <c r="AG19" i="6"/>
  <c r="AE19" i="6"/>
  <c r="AA19" i="6"/>
  <c r="X19" i="6"/>
  <c r="V19" i="6"/>
  <c r="U19" i="6"/>
  <c r="R19" i="6"/>
  <c r="Q19" i="6"/>
  <c r="N19" i="6"/>
  <c r="M19" i="6"/>
  <c r="K19" i="6"/>
  <c r="J19" i="6"/>
  <c r="H19" i="6"/>
  <c r="G19" i="6"/>
  <c r="Y19" i="6" s="1"/>
  <c r="AS18" i="6"/>
  <c r="AQ18" i="6"/>
  <c r="AO18" i="6"/>
  <c r="AL18" i="6"/>
  <c r="AI18" i="6"/>
  <c r="AG18" i="6"/>
  <c r="AE18" i="6"/>
  <c r="AA18" i="6"/>
  <c r="X18" i="6"/>
  <c r="V18" i="6"/>
  <c r="U18" i="6"/>
  <c r="R18" i="6"/>
  <c r="Q18" i="6"/>
  <c r="N18" i="6"/>
  <c r="N25" i="6" s="1"/>
  <c r="M18" i="6"/>
  <c r="K18" i="6"/>
  <c r="J18" i="6"/>
  <c r="H18" i="6"/>
  <c r="G18" i="6"/>
  <c r="G25" i="6" s="1"/>
  <c r="AS15" i="6"/>
  <c r="AQ15" i="6"/>
  <c r="AO15" i="6"/>
  <c r="AL15" i="6"/>
  <c r="AI15" i="6"/>
  <c r="AG15" i="6"/>
  <c r="AE15" i="6"/>
  <c r="AA15" i="6"/>
  <c r="X15" i="6"/>
  <c r="V15" i="6"/>
  <c r="U15" i="6"/>
  <c r="R15" i="6"/>
  <c r="Q15" i="6"/>
  <c r="Q16" i="6" s="1"/>
  <c r="N15" i="6"/>
  <c r="M15" i="6"/>
  <c r="K15" i="6"/>
  <c r="J15" i="6"/>
  <c r="H15" i="6"/>
  <c r="Z15" i="6" s="1"/>
  <c r="G15" i="6"/>
  <c r="AS14" i="6"/>
  <c r="AQ14" i="6"/>
  <c r="AO14" i="6"/>
  <c r="AL14" i="6"/>
  <c r="AI14" i="6"/>
  <c r="AG14" i="6"/>
  <c r="AE14" i="6"/>
  <c r="AA14" i="6"/>
  <c r="X14" i="6"/>
  <c r="V14" i="6"/>
  <c r="U14" i="6"/>
  <c r="R14" i="6"/>
  <c r="Q14" i="6"/>
  <c r="N14" i="6"/>
  <c r="M14" i="6"/>
  <c r="K14" i="6"/>
  <c r="J14" i="6"/>
  <c r="H14" i="6"/>
  <c r="G14" i="6"/>
  <c r="Y14" i="6" s="1"/>
  <c r="AS13" i="6"/>
  <c r="AQ13" i="6"/>
  <c r="AO13" i="6"/>
  <c r="AL13" i="6"/>
  <c r="AI13" i="6"/>
  <c r="AG13" i="6"/>
  <c r="AE13" i="6"/>
  <c r="AA13" i="6"/>
  <c r="X13" i="6"/>
  <c r="V13" i="6"/>
  <c r="U13" i="6"/>
  <c r="U16" i="6" s="1"/>
  <c r="R13" i="6"/>
  <c r="Q13" i="6"/>
  <c r="N13" i="6"/>
  <c r="M13" i="6"/>
  <c r="K13" i="6"/>
  <c r="J13" i="6"/>
  <c r="H13" i="6"/>
  <c r="G13" i="6"/>
  <c r="AS12" i="6"/>
  <c r="AQ12" i="6"/>
  <c r="AO12" i="6"/>
  <c r="AL12" i="6"/>
  <c r="AI12" i="6"/>
  <c r="AG12" i="6"/>
  <c r="AE12" i="6"/>
  <c r="AA12" i="6"/>
  <c r="X12" i="6"/>
  <c r="V12" i="6"/>
  <c r="U12" i="6"/>
  <c r="R12" i="6"/>
  <c r="Q12" i="6"/>
  <c r="N12" i="6"/>
  <c r="M12" i="6"/>
  <c r="K12" i="6"/>
  <c r="J12" i="6"/>
  <c r="H12" i="6"/>
  <c r="G12" i="6"/>
  <c r="AS11" i="6"/>
  <c r="AQ11" i="6"/>
  <c r="AO11" i="6"/>
  <c r="AL11" i="6"/>
  <c r="AI11" i="6"/>
  <c r="AG11" i="6"/>
  <c r="AE11" i="6"/>
  <c r="AA11" i="6"/>
  <c r="X11" i="6"/>
  <c r="V11" i="6"/>
  <c r="U11" i="6"/>
  <c r="R11" i="6"/>
  <c r="Q11" i="6"/>
  <c r="N11" i="6"/>
  <c r="M11" i="6"/>
  <c r="K11" i="6"/>
  <c r="J11" i="6"/>
  <c r="H11" i="6"/>
  <c r="Z11" i="6" s="1"/>
  <c r="G11" i="6"/>
  <c r="AS10" i="6"/>
  <c r="AQ10" i="6"/>
  <c r="AO10" i="6"/>
  <c r="AL10" i="6"/>
  <c r="AI10" i="6"/>
  <c r="AG10" i="6"/>
  <c r="AE10" i="6"/>
  <c r="AA10" i="6"/>
  <c r="X10" i="6"/>
  <c r="V10" i="6"/>
  <c r="U10" i="6"/>
  <c r="R10" i="6"/>
  <c r="Q10" i="6"/>
  <c r="N10" i="6"/>
  <c r="M10" i="6"/>
  <c r="K10" i="6"/>
  <c r="J10" i="6"/>
  <c r="H10" i="6"/>
  <c r="G10" i="6"/>
  <c r="AS9" i="6"/>
  <c r="AQ9" i="6"/>
  <c r="AO9" i="6"/>
  <c r="AL9" i="6"/>
  <c r="AI9" i="6"/>
  <c r="AG9" i="6"/>
  <c r="AE9" i="6"/>
  <c r="AA9" i="6"/>
  <c r="X9" i="6"/>
  <c r="V9" i="6"/>
  <c r="U9" i="6"/>
  <c r="R9" i="6"/>
  <c r="Q9" i="6"/>
  <c r="N9" i="6"/>
  <c r="M9" i="6"/>
  <c r="K9" i="6"/>
  <c r="J9" i="6"/>
  <c r="H9" i="6"/>
  <c r="G9" i="6"/>
  <c r="AS8" i="6"/>
  <c r="AQ8" i="6"/>
  <c r="AO8" i="6"/>
  <c r="AO16" i="6" s="1"/>
  <c r="AL8" i="6"/>
  <c r="AL16" i="6" s="1"/>
  <c r="AI8" i="6"/>
  <c r="AG8" i="6"/>
  <c r="AG16" i="6" s="1"/>
  <c r="AE8" i="6"/>
  <c r="AE16" i="6" s="1"/>
  <c r="AA8" i="6"/>
  <c r="X8" i="6"/>
  <c r="V8" i="6"/>
  <c r="V16" i="6" s="1"/>
  <c r="U8" i="6"/>
  <c r="R8" i="6"/>
  <c r="R16" i="6" s="1"/>
  <c r="Q8" i="6"/>
  <c r="N8" i="6"/>
  <c r="M8" i="6"/>
  <c r="K8" i="6"/>
  <c r="K16" i="6" s="1"/>
  <c r="J8" i="6"/>
  <c r="J16" i="6" s="1"/>
  <c r="H8" i="6"/>
  <c r="H16" i="6" s="1"/>
  <c r="G8" i="6"/>
  <c r="G16" i="6" s="1"/>
  <c r="AS6" i="6"/>
  <c r="F31" i="1" s="1"/>
  <c r="AQ6" i="6"/>
  <c r="AO6" i="6"/>
  <c r="AL6" i="6"/>
  <c r="AI6" i="6"/>
  <c r="AG6" i="6"/>
  <c r="AE6" i="6"/>
  <c r="AS5" i="6"/>
  <c r="F30" i="1" s="1"/>
  <c r="AQ5" i="6"/>
  <c r="AO5" i="6"/>
  <c r="AL5" i="6"/>
  <c r="AI5" i="6"/>
  <c r="AG5" i="6"/>
  <c r="AS9" i="2"/>
  <c r="AS10" i="2"/>
  <c r="AS11" i="2"/>
  <c r="AQ9" i="2"/>
  <c r="AQ10" i="2"/>
  <c r="AQ11" i="2"/>
  <c r="AQ8" i="2"/>
  <c r="AS5" i="2"/>
  <c r="AS6" i="2"/>
  <c r="AS7" i="2"/>
  <c r="AS8" i="2"/>
  <c r="AS4" i="2"/>
  <c r="AS25" i="6" l="1"/>
  <c r="AQ25" i="6"/>
  <c r="AI25" i="6"/>
  <c r="AS16" i="6"/>
  <c r="AA25" i="6"/>
  <c r="G15" i="1" s="1"/>
  <c r="M25" i="6"/>
  <c r="X25" i="6"/>
  <c r="AA16" i="6"/>
  <c r="G22" i="7" s="1"/>
  <c r="F34" i="1" s="1"/>
  <c r="F38" i="1" s="1"/>
  <c r="G27" i="7" s="1"/>
  <c r="G48" i="7" s="1"/>
  <c r="X16" i="6"/>
  <c r="AS12" i="2"/>
  <c r="G12" i="1" s="1"/>
  <c r="AQ16" i="6"/>
  <c r="Y10" i="6"/>
  <c r="N16" i="6"/>
  <c r="C15" i="1"/>
  <c r="M16" i="6"/>
  <c r="AI16" i="6"/>
  <c r="Y15" i="6"/>
  <c r="Y18" i="6"/>
  <c r="Z19" i="6"/>
  <c r="Y22" i="6"/>
  <c r="Z18" i="6"/>
  <c r="Y21" i="6"/>
  <c r="Z22" i="6"/>
  <c r="Z23" i="6"/>
  <c r="AR12" i="6"/>
  <c r="AR19" i="6"/>
  <c r="AR21" i="6"/>
  <c r="AR23" i="6"/>
  <c r="Z14" i="6"/>
  <c r="AR15" i="6"/>
  <c r="AR18" i="6"/>
  <c r="AR20" i="6"/>
  <c r="AR22" i="6"/>
  <c r="AR24" i="6"/>
  <c r="AR14" i="6"/>
  <c r="Y9" i="6"/>
  <c r="Z10" i="6"/>
  <c r="Y13" i="6"/>
  <c r="Y8" i="6"/>
  <c r="Z9" i="6"/>
  <c r="AR9" i="6"/>
  <c r="AR6" i="6"/>
  <c r="C31" i="1" s="1"/>
  <c r="Z8" i="6"/>
  <c r="AR10" i="6"/>
  <c r="Y12" i="6"/>
  <c r="Z13" i="6"/>
  <c r="AR8" i="6"/>
  <c r="Y11" i="6"/>
  <c r="Z12" i="6"/>
  <c r="AR13" i="6"/>
  <c r="AR11" i="6"/>
  <c r="AR5" i="6"/>
  <c r="C30" i="1" s="1"/>
  <c r="AR25" i="6" l="1"/>
  <c r="C57" i="1"/>
  <c r="G31" i="7" s="1"/>
  <c r="G32" i="7" s="1"/>
  <c r="G43" i="7" s="1"/>
  <c r="Y25" i="6"/>
  <c r="E15" i="1" s="1"/>
  <c r="Z25" i="6"/>
  <c r="D15" i="1"/>
  <c r="F15" i="1"/>
  <c r="AR16" i="6"/>
  <c r="Z16" i="6"/>
  <c r="F22" i="7" s="1"/>
  <c r="Y16" i="6"/>
  <c r="E22" i="7" s="1"/>
  <c r="N4" i="2"/>
  <c r="AQ7" i="2"/>
  <c r="AO11" i="2"/>
  <c r="AO7" i="2"/>
  <c r="AO8" i="2"/>
  <c r="AL11" i="2"/>
  <c r="AL7" i="2"/>
  <c r="AL8" i="2"/>
  <c r="AI11" i="2"/>
  <c r="AR11" i="2" s="1"/>
  <c r="AI7" i="2"/>
  <c r="AI8" i="2"/>
  <c r="AR8" i="2" s="1"/>
  <c r="AG11" i="2"/>
  <c r="AG7" i="2"/>
  <c r="AG8" i="2"/>
  <c r="AE11" i="2"/>
  <c r="AE7" i="2"/>
  <c r="AE8" i="2"/>
  <c r="V11" i="2"/>
  <c r="U11" i="2"/>
  <c r="V7" i="2"/>
  <c r="V8" i="2"/>
  <c r="U7" i="2"/>
  <c r="U8" i="2"/>
  <c r="R11" i="2"/>
  <c r="Q11" i="2"/>
  <c r="R7" i="2"/>
  <c r="R8" i="2"/>
  <c r="Q7" i="2"/>
  <c r="Q8" i="2"/>
  <c r="N11" i="2"/>
  <c r="Z11" i="2" s="1"/>
  <c r="M11" i="2"/>
  <c r="Y11" i="2" s="1"/>
  <c r="N7" i="2"/>
  <c r="N8" i="2"/>
  <c r="Z8" i="2" s="1"/>
  <c r="M7" i="2"/>
  <c r="M8" i="2"/>
  <c r="Y8" i="2" s="1"/>
  <c r="K11" i="2"/>
  <c r="J11" i="2"/>
  <c r="K7" i="2"/>
  <c r="K8" i="2"/>
  <c r="J7" i="2"/>
  <c r="J8" i="2"/>
  <c r="H11" i="2"/>
  <c r="G11" i="2"/>
  <c r="H7" i="2"/>
  <c r="Z7" i="2" s="1"/>
  <c r="H8" i="2"/>
  <c r="G7" i="2"/>
  <c r="G8" i="2"/>
  <c r="Y7" i="2" l="1"/>
  <c r="AR7" i="2"/>
  <c r="D22" i="7"/>
  <c r="C34" i="1" s="1"/>
  <c r="C38" i="1" s="1"/>
  <c r="D34" i="1"/>
  <c r="D38" i="1" s="1"/>
  <c r="E26" i="7" s="1"/>
  <c r="E34" i="1"/>
  <c r="E38" i="1" s="1"/>
  <c r="F26" i="7" s="1"/>
  <c r="C13" i="1"/>
  <c r="C14" i="1"/>
  <c r="C16" i="1"/>
  <c r="AQ5" i="2"/>
  <c r="AQ6" i="2"/>
  <c r="AQ4" i="2"/>
  <c r="AO5" i="2"/>
  <c r="AO6" i="2"/>
  <c r="AO9" i="2"/>
  <c r="AO10" i="2"/>
  <c r="AO4" i="2"/>
  <c r="AL5" i="2"/>
  <c r="AL6" i="2"/>
  <c r="AL9" i="2"/>
  <c r="AL10" i="2"/>
  <c r="AL4" i="2"/>
  <c r="AI5" i="2"/>
  <c r="AI6" i="2"/>
  <c r="AI9" i="2"/>
  <c r="AR9" i="2" s="1"/>
  <c r="AI10" i="2"/>
  <c r="AR10" i="2" s="1"/>
  <c r="AI4" i="2"/>
  <c r="AG5" i="2"/>
  <c r="AG6" i="2"/>
  <c r="AG9" i="2"/>
  <c r="AG10" i="2"/>
  <c r="AG4" i="2"/>
  <c r="AE5" i="2"/>
  <c r="AE6" i="2"/>
  <c r="AE9" i="2"/>
  <c r="AE10" i="2"/>
  <c r="AE4" i="2"/>
  <c r="V5" i="2"/>
  <c r="V6" i="2"/>
  <c r="V9" i="2"/>
  <c r="V10" i="2"/>
  <c r="U5" i="2"/>
  <c r="U6" i="2"/>
  <c r="U9" i="2"/>
  <c r="U10" i="2"/>
  <c r="V4" i="2"/>
  <c r="U4" i="2"/>
  <c r="R5" i="2"/>
  <c r="R6" i="2"/>
  <c r="R9" i="2"/>
  <c r="R10" i="2"/>
  <c r="Q5" i="2"/>
  <c r="Q6" i="2"/>
  <c r="Q9" i="2"/>
  <c r="Q10" i="2"/>
  <c r="R4" i="2"/>
  <c r="Q4" i="2"/>
  <c r="N5" i="2"/>
  <c r="N6" i="2"/>
  <c r="N9" i="2"/>
  <c r="Z9" i="2" s="1"/>
  <c r="N10" i="2"/>
  <c r="Z10" i="2" s="1"/>
  <c r="M5" i="2"/>
  <c r="M6" i="2"/>
  <c r="M9" i="2"/>
  <c r="Y9" i="2" s="1"/>
  <c r="M10" i="2"/>
  <c r="Y10" i="2" s="1"/>
  <c r="M4" i="2"/>
  <c r="K5" i="2"/>
  <c r="K6" i="2"/>
  <c r="K9" i="2"/>
  <c r="K10" i="2"/>
  <c r="J5" i="2"/>
  <c r="J6" i="2"/>
  <c r="J9" i="2"/>
  <c r="J10" i="2"/>
  <c r="K4" i="2"/>
  <c r="J4" i="2"/>
  <c r="H5" i="2"/>
  <c r="H6" i="2"/>
  <c r="H9" i="2"/>
  <c r="H10" i="2"/>
  <c r="G5" i="2"/>
  <c r="G6" i="2"/>
  <c r="G9" i="2"/>
  <c r="G10" i="2"/>
  <c r="H4" i="2"/>
  <c r="G4" i="2"/>
  <c r="N12" i="2" l="1"/>
  <c r="AI12" i="2"/>
  <c r="M12" i="2"/>
  <c r="Y4" i="2"/>
  <c r="D27" i="7"/>
  <c r="D48" i="7" s="1"/>
  <c r="AQ12" i="2"/>
  <c r="H12" i="2"/>
  <c r="G12" i="2"/>
  <c r="X12" i="2"/>
  <c r="Y6" i="2"/>
  <c r="Z6" i="2"/>
  <c r="Z4" i="2"/>
  <c r="Y5" i="2"/>
  <c r="Z5" i="2"/>
  <c r="AR4" i="2"/>
  <c r="AR5" i="2"/>
  <c r="AR6" i="2"/>
  <c r="F27" i="7" l="1"/>
  <c r="F48" i="7" s="1"/>
  <c r="E27" i="7"/>
  <c r="E48" i="7" s="1"/>
  <c r="AR12" i="2"/>
  <c r="D12" i="1" s="1"/>
  <c r="Y12" i="2"/>
  <c r="E12" i="1" s="1"/>
  <c r="Z12" i="2"/>
  <c r="F12" i="1" s="1"/>
  <c r="C12" i="1"/>
  <c r="C54" i="1" l="1"/>
  <c r="D31" i="7" s="1"/>
  <c r="D32" i="7" s="1"/>
  <c r="D43" i="7" s="1"/>
  <c r="C56" i="1"/>
  <c r="F31" i="7" s="1"/>
  <c r="F32" i="7" s="1"/>
  <c r="F43" i="7" s="1"/>
  <c r="C55" i="1"/>
  <c r="E31" i="7" s="1"/>
  <c r="E32" i="7" s="1"/>
  <c r="E43" i="7" s="1"/>
</calcChain>
</file>

<file path=xl/comments1.xml><?xml version="1.0" encoding="utf-8"?>
<comments xmlns="http://schemas.openxmlformats.org/spreadsheetml/2006/main">
  <authors>
    <author>Gajanan U Khanande</author>
  </authors>
  <commentList>
    <comment ref="B4" authorId="0" shapeId="0">
      <text>
        <r>
          <rPr>
            <b/>
            <sz val="18"/>
            <color indexed="81"/>
            <rFont val="Tahoma"/>
            <family val="2"/>
          </rPr>
          <t>CLICK ON TEXT FOR HELP</t>
        </r>
      </text>
    </comment>
    <comment ref="B5" authorId="0" shapeId="0">
      <text>
        <r>
          <rPr>
            <b/>
            <sz val="16"/>
            <color indexed="81"/>
            <rFont val="Tahoma"/>
            <family val="2"/>
          </rPr>
          <t>CLICK ON TEXT FOR HELP</t>
        </r>
      </text>
    </comment>
    <comment ref="B6" authorId="0" shapeId="0">
      <text>
        <r>
          <rPr>
            <b/>
            <sz val="18"/>
            <color indexed="81"/>
            <rFont val="Tahoma"/>
            <family val="2"/>
          </rPr>
          <t>CLICK ON TEXT FOR HELP</t>
        </r>
      </text>
    </comment>
    <comment ref="B8" authorId="0" shapeId="0">
      <text>
        <r>
          <rPr>
            <b/>
            <sz val="18"/>
            <color indexed="81"/>
            <rFont val="Tahoma"/>
            <family val="2"/>
          </rPr>
          <t>CLICK ON TEXT FOR HELP</t>
        </r>
      </text>
    </comment>
    <comment ref="B9" authorId="0" shapeId="0">
      <text>
        <r>
          <rPr>
            <b/>
            <sz val="18"/>
            <color indexed="81"/>
            <rFont val="Tahoma"/>
            <family val="2"/>
          </rPr>
          <t>CLICK ON TEXT FOR HELP</t>
        </r>
      </text>
    </comment>
    <comment ref="B10" authorId="0" shapeId="0">
      <text>
        <r>
          <rPr>
            <b/>
            <sz val="18"/>
            <color indexed="81"/>
            <rFont val="Tahoma"/>
            <family val="2"/>
          </rPr>
          <t>CLICK ON TEXT FOR HELP</t>
        </r>
      </text>
    </comment>
    <comment ref="B11" authorId="0" shapeId="0">
      <text>
        <r>
          <rPr>
            <b/>
            <sz val="18"/>
            <color indexed="81"/>
            <rFont val="Tahoma"/>
            <family val="2"/>
          </rPr>
          <t>CLICK ON TEXT FOR HELP</t>
        </r>
      </text>
    </comment>
  </commentList>
</comments>
</file>

<file path=xl/sharedStrings.xml><?xml version="1.0" encoding="utf-8"?>
<sst xmlns="http://schemas.openxmlformats.org/spreadsheetml/2006/main" count="383" uniqueCount="169">
  <si>
    <t>Nature of Supplies</t>
  </si>
  <si>
    <t>Total Taxable value</t>
  </si>
  <si>
    <t>Integrated Tax</t>
  </si>
  <si>
    <t>Central Tax</t>
  </si>
  <si>
    <t>State/UT Tax</t>
  </si>
  <si>
    <t>Cess</t>
  </si>
  <si>
    <t>(b) Outward Taxable  supplies  (zero rated )</t>
  </si>
  <si>
    <t>Amount of Integrated Tax</t>
  </si>
  <si>
    <t>Details</t>
  </si>
  <si>
    <t>Nature of supplies</t>
  </si>
  <si>
    <t>Inter-State supplies</t>
  </si>
  <si>
    <t>Intra-state supplies</t>
  </si>
  <si>
    <t>Non GST supply</t>
  </si>
  <si>
    <t>Description</t>
  </si>
  <si>
    <t xml:space="preserve">Tax payable </t>
  </si>
  <si>
    <t>Paid through ITC</t>
  </si>
  <si>
    <t>Tax paid  TDS./TCS</t>
  </si>
  <si>
    <t>Tax/Cess paid in cash</t>
  </si>
  <si>
    <t>Interest</t>
  </si>
  <si>
    <t>Late Fee</t>
  </si>
  <si>
    <t>TDS</t>
  </si>
  <si>
    <t>TCS</t>
  </si>
  <si>
    <t>FORM GSTR-3B</t>
  </si>
  <si>
    <t>NETT</t>
  </si>
  <si>
    <t>CGST</t>
  </si>
  <si>
    <t>SGST</t>
  </si>
  <si>
    <t>LOCAL TAXABLE</t>
  </si>
  <si>
    <t>TOTAL</t>
  </si>
  <si>
    <t>IGST</t>
  </si>
  <si>
    <t>INTERSTATE TAXABLE</t>
  </si>
  <si>
    <t>Zero rated Outward Taxable supplies</t>
  </si>
  <si>
    <t>Nil rated, exempted Outward Taxable  supplies</t>
  </si>
  <si>
    <t>NON-GST Outward Taxable  supplies</t>
  </si>
  <si>
    <t>NON TAXABLE</t>
  </si>
  <si>
    <t>Add</t>
  </si>
  <si>
    <t>(VALUE OF INVOICES) OUTWARD SUPPLY DURING RETURN PERIOD</t>
  </si>
  <si>
    <t xml:space="preserve">VALUE OF ADVANCES RECEIVED FOR WHICH INVOICES HAVE NOT BEEN ISSUED IN THE SAME MONTH </t>
  </si>
  <si>
    <t>Less</t>
  </si>
  <si>
    <t>VALUE OF ADVANCES ADJUSTED AGAINST INVOICES</t>
  </si>
  <si>
    <t>TAX RATES</t>
  </si>
  <si>
    <t>TURNOVER OF SUPPLIES</t>
  </si>
  <si>
    <t>BALANCE</t>
  </si>
  <si>
    <t>VALUE OF CREDIT NOTES</t>
  </si>
  <si>
    <t>VALUE OF DEBIT NOTES</t>
  </si>
  <si>
    <t>Composition, Nil rated, exempted inward Taxable  supplies</t>
  </si>
  <si>
    <t>Zero rated inward Taxable supplies</t>
  </si>
  <si>
    <t>NON-GST inward Taxable  supplies</t>
  </si>
  <si>
    <t>REVERSE CHARGEABLE IMPORT (GOODS )</t>
  </si>
  <si>
    <t>REVERSE CHARGEABLE IMPORT (SERVICES)</t>
  </si>
  <si>
    <t>IMPORT</t>
  </si>
  <si>
    <t>(See Rule 61(5))</t>
  </si>
  <si>
    <t>Year</t>
  </si>
  <si>
    <t>Month</t>
  </si>
  <si>
    <t>1.         GSTIN</t>
  </si>
  <si>
    <t>2.         Legal name of the registered person</t>
  </si>
  <si>
    <t>3.1       Details of Outward Supplies and inward supplies liable to reverse charge</t>
  </si>
  <si>
    <t>(a) Outward Taxable  supplies  ( other than zero rated, nil rated and exempted)</t>
  </si>
  <si>
    <t>(c) Other Outward Taxable  supplies (Nil rated, exempted)</t>
  </si>
  <si>
    <t xml:space="preserve">(d) Inward supplies (liable to reverse charge) </t>
  </si>
  <si>
    <t>(e) Non-GST Outward supplies</t>
  </si>
  <si>
    <t>3.2  Of the supplies shown in 3.1 (a)  above, details of inter-state supplies made to unregistered persons,</t>
  </si>
  <si>
    <t xml:space="preserve">  composition taxable persons and UIN holders</t>
  </si>
  <si>
    <t>Supplies made to Unregistered Persons</t>
  </si>
  <si>
    <t>Place of Supply
(State/UT)</t>
  </si>
  <si>
    <t>Supplies made to Composition Taxable Persons</t>
  </si>
  <si>
    <t>Supplies made to UIN holders</t>
  </si>
  <si>
    <t>4.   Eligible ITC</t>
  </si>
  <si>
    <t>(A) ITC Available (Whether in full or part)</t>
  </si>
  <si>
    <t xml:space="preserve">(1)   Import of goods </t>
  </si>
  <si>
    <t>(2)   Import of services</t>
  </si>
  <si>
    <t>(4)   Inward supplies from ISD</t>
  </si>
  <si>
    <r>
      <t xml:space="preserve"> (</t>
    </r>
    <r>
      <rPr>
        <b/>
        <sz val="11"/>
        <color theme="1"/>
        <rFont val="Times New Roman"/>
        <family val="1"/>
      </rPr>
      <t>B) ITC Reversed</t>
    </r>
  </si>
  <si>
    <t>(3)   Inward supplies liable to reverse charge
        (other than 1 &amp;2 above)</t>
  </si>
  <si>
    <t>(5)   All other ITC</t>
  </si>
  <si>
    <t xml:space="preserve">(1)   As per Rule 42 &amp; 43 of SGST rules </t>
  </si>
  <si>
    <t>(2)   Others</t>
  </si>
  <si>
    <r>
      <t xml:space="preserve"> </t>
    </r>
    <r>
      <rPr>
        <b/>
        <sz val="11"/>
        <color theme="1"/>
        <rFont val="Times New Roman"/>
        <family val="1"/>
      </rPr>
      <t>(C) Net ITC Available (A)-(B)</t>
    </r>
  </si>
  <si>
    <t xml:space="preserve">(1)   As per section 17(5) </t>
  </si>
  <si>
    <r>
      <t xml:space="preserve"> </t>
    </r>
    <r>
      <rPr>
        <b/>
        <sz val="11"/>
        <color theme="1"/>
        <rFont val="Times New Roman"/>
        <family val="1"/>
      </rPr>
      <t>(D) Ineligible ITC</t>
    </r>
  </si>
  <si>
    <t>5. Values of exempt, nil rated and non-GST inward supplies</t>
  </si>
  <si>
    <t>From a supplier under composition scheme, Exempt  and Nil rated supply</t>
  </si>
  <si>
    <t>6.1 Payment of tax</t>
  </si>
  <si>
    <t>6.2  TDS/TCS Credit</t>
  </si>
  <si>
    <t>Verification (by Authorised signatory)</t>
  </si>
  <si>
    <t xml:space="preserve">I hereby solemnly affirm and declare that the information given herein above is true and </t>
  </si>
  <si>
    <t>correct to the best of my knowledge and belief and nothing has been concealed there from.</t>
  </si>
  <si>
    <t>Instructions:</t>
  </si>
  <si>
    <t>1) Value of Taxable Supplies=Value of invoices+value of Debit Notes - value of credit notes+</t>
  </si>
  <si>
    <t xml:space="preserve">value of advances received for which invoices have not been issued in the same month - </t>
  </si>
  <si>
    <t>value of advances adjusted against invoices</t>
  </si>
  <si>
    <t>shown separately</t>
  </si>
  <si>
    <t>3) Amendment in any details to be adjusted and not shown separately.</t>
  </si>
  <si>
    <t>2) Details of advances as well as adjustment of same against invoices to be adjusted had not</t>
  </si>
  <si>
    <t>CESS</t>
  </si>
  <si>
    <t>Excise</t>
  </si>
  <si>
    <t>Amount of tax/duty credit under existing laws (Excise &amp; VAT) on stock held brought forward to CGST, SGST &amp; IGST</t>
  </si>
  <si>
    <t xml:space="preserve">Credit brought forward </t>
  </si>
  <si>
    <t>Excess credit brought forward from previous 3B</t>
  </si>
  <si>
    <t>VAT &amp; Entry Tax</t>
  </si>
  <si>
    <t>Brought forward from previous 3B</t>
  </si>
  <si>
    <t>Integrated Tax paid</t>
  </si>
  <si>
    <t>Central Tax paid</t>
  </si>
  <si>
    <t>State/UT Tax paid</t>
  </si>
  <si>
    <t>Cess paid</t>
  </si>
  <si>
    <t>Paid through CASH</t>
  </si>
  <si>
    <t>Cash transfer from Cash Ledger</t>
  </si>
  <si>
    <t>Total ITC available for adjustment against liability</t>
  </si>
  <si>
    <t>Excess credit carry forward to next 3B</t>
  </si>
  <si>
    <t>carry forward to next 3B</t>
  </si>
  <si>
    <t>Liability Paid through ITC</t>
  </si>
  <si>
    <t>Tax payable in current 3B</t>
  </si>
  <si>
    <t>Tax payable as per table 6.1 in current 3B</t>
  </si>
  <si>
    <t>Through Central Tax ITC</t>
  </si>
  <si>
    <t>Through Integrated Tax ITC</t>
  </si>
  <si>
    <t>Through State/UT Tax ITC</t>
  </si>
  <si>
    <t>Through Cess ITC</t>
  </si>
  <si>
    <t>Net ITC Available in Table 4 of current 3B</t>
  </si>
  <si>
    <t>Balance payable after adjustment of ITC</t>
  </si>
  <si>
    <t>Balance ITC after adjustment against payable</t>
  </si>
  <si>
    <t>Payable from Cash Ledger</t>
  </si>
  <si>
    <t>Total ITC Available</t>
  </si>
  <si>
    <t>INSTRUCTIONS-</t>
  </si>
  <si>
    <t>1. OUTWARD SUPPLY</t>
  </si>
  <si>
    <t>2. INWARD SUPPLY</t>
  </si>
  <si>
    <t>3. COMPUTATION OF TAX</t>
  </si>
  <si>
    <t>With the help of prepared 3B, you can file online 3B on GSTN</t>
  </si>
  <si>
    <t>Steps to prepare GSTR 3B off-line</t>
  </si>
  <si>
    <t>b. Tax rate wise</t>
  </si>
  <si>
    <t>The data can be obtained from any accounting software by exporting sales register in excel.</t>
  </si>
  <si>
    <t xml:space="preserve">d.  Exempted, nil rated, zero rated and non-GST supply </t>
  </si>
  <si>
    <t>a. Local and interstate supply</t>
  </si>
  <si>
    <t>c.  Cess</t>
  </si>
  <si>
    <t xml:space="preserve">In this row, provide aggregated value of supply of goods and services during the return period </t>
  </si>
  <si>
    <t>Provide aggregate data by -</t>
  </si>
  <si>
    <t xml:space="preserve">Tax amount is auto calculated </t>
  </si>
  <si>
    <t>Enter Cess amount, it is not auto calculated</t>
  </si>
  <si>
    <t>In this row, provide aggregated value of advances received for which invoices have not been issued</t>
  </si>
  <si>
    <t xml:space="preserve"> during the return period </t>
  </si>
  <si>
    <t>a. Advances in respect of Local and interstate supply</t>
  </si>
  <si>
    <t>b. Tax rate wise, if tax rate not available then consider 18%</t>
  </si>
  <si>
    <t>c.  Cess, if applicable</t>
  </si>
  <si>
    <t>The data can be obtained from any accounting software by exporting the data in excel.</t>
  </si>
  <si>
    <t>After providing information in above sheets, data will be auto populated in GSTR 3B</t>
  </si>
  <si>
    <t xml:space="preserve">In this row, provide aggregated value of Debit notes issued  during the return period </t>
  </si>
  <si>
    <t>a. Debit notes in respect of Local and interstate supply</t>
  </si>
  <si>
    <t>In this row, provide net effect of amendment of transactions where changes are upward</t>
  </si>
  <si>
    <t>a. Amendments in respect of Local and interstate supply</t>
  </si>
  <si>
    <t xml:space="preserve">The amendments is to be made for providing the accurate value of supply in case any inaccurate </t>
  </si>
  <si>
    <t>information is provded in previous GST returns.</t>
  </si>
  <si>
    <t xml:space="preserve">In this row, provide aggregated value of Crediit notes issued  during the return period </t>
  </si>
  <si>
    <t>a. Credit notes in respect of Local and interstate supply</t>
  </si>
  <si>
    <t>In this row, provide net effect of amendment of transactions where changes are downward</t>
  </si>
  <si>
    <t xml:space="preserve">In this row, provide aggregated value of advances adjusted against invoices during the return period </t>
  </si>
  <si>
    <t>Amount of tax/duty credit brought forward from returns under existing laws (Excise &amp; VAT) to CGST, SGST &amp; IGST</t>
  </si>
  <si>
    <t>Excise/Service Tax</t>
  </si>
  <si>
    <t>INWARD SUPPLY FROM REGISTERED PERSON ELIGIBLE FOR INPUT TAX CREDIT OTHER THAN REVERSE CHARGE</t>
  </si>
  <si>
    <t>INWARD SUPPLIES ON WHICH REVERSE CHARGE PAYABLE U/S 9(3)&amp;(4) EXCLUDING IMPORT</t>
  </si>
  <si>
    <t>RCM Paid in current month and claimed in current month</t>
  </si>
  <si>
    <t>Total RCM credit claim in the current month</t>
  </si>
  <si>
    <t>RCM paid in preceding month and claimed in current month</t>
  </si>
  <si>
    <t>Claim of Reverse Charge Credit paid in Preceding &amp; Current month excluding import</t>
  </si>
  <si>
    <t>NETT EFFECT OF UPWARD AMENDMENT</t>
  </si>
  <si>
    <t>NETT EFFECT OF DOWNWARD AMENDMENT</t>
  </si>
  <si>
    <t>REVERSE CHARGEABLE INWARD SUPPLIES U/S 9(3)&amp;(4) (GOODS &amp; SERVICES) other than import</t>
  </si>
  <si>
    <t>(VALUE OF INVOICES) INWARD SUPPLY FROM REGISTERED PERSON DURING RETURN PERIOD</t>
  </si>
  <si>
    <t>Enter the data in following sheets (White fields are for enterable fields)</t>
  </si>
  <si>
    <t>For detailed instructions or help for filling details, click on text in column B of each row</t>
  </si>
  <si>
    <t>IGST (IF PAID)</t>
  </si>
  <si>
    <t>Total ITC Available (Previous 3B+Current inward supply) excluding reverse charge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</si>
</sst>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%"/>
  </numFmts>
  <fonts count="2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Times New Roman"/>
      <family val="1"/>
    </font>
    <font>
      <b/>
      <sz val="11"/>
      <color theme="1"/>
      <name val="Times New Roman"/>
      <family val="1"/>
    </font>
    <font>
      <b/>
      <sz val="9"/>
      <color rgb="FFFFFFFF"/>
      <name val="Times New Roman"/>
      <family val="1"/>
    </font>
    <font>
      <sz val="9"/>
      <color rgb="FFFF0000"/>
      <name val="Times New Roman"/>
      <family val="1"/>
    </font>
    <font>
      <b/>
      <sz val="9"/>
      <color rgb="FF7030A0"/>
      <name val="Times New Roman"/>
      <family val="1"/>
    </font>
    <font>
      <i/>
      <sz val="9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1"/>
      <color theme="1"/>
      <name val="Times New Roman"/>
      <family val="1"/>
    </font>
    <font>
      <sz val="12"/>
      <color rgb="FFFF0000"/>
      <name val="Times New Roman"/>
      <family val="1"/>
    </font>
    <font>
      <sz val="14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0" tint="-0.249977111117893"/>
      <name val="Calibri"/>
      <family val="2"/>
      <scheme val="minor"/>
    </font>
    <font>
      <b/>
      <sz val="9"/>
      <color theme="1"/>
      <name val="Times New Roman"/>
      <family val="1"/>
    </font>
    <font>
      <sz val="1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6"/>
      <color indexed="81"/>
      <name val="Tahoma"/>
      <family val="2"/>
    </font>
    <font>
      <b/>
      <sz val="18"/>
      <color indexed="81"/>
      <name val="Tahoma"/>
      <family val="2"/>
    </font>
    <font>
      <b/>
      <sz val="11"/>
      <color rgb="FF0070C0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b/>
      <sz val="11"/>
      <color theme="10"/>
      <name val="Calibri"/>
      <family val="2"/>
      <scheme val="minor"/>
    </font>
    <font>
      <sz val="9"/>
      <name val="Times New Roman"/>
      <family val="1"/>
    </font>
  </fonts>
  <fills count="39">
    <fill>
      <patternFill patternType="none"/>
    </fill>
    <fill>
      <patternFill patternType="gray125"/>
    </fill>
    <fill>
      <patternFill patternType="solid">
        <fgColor rgb="FF8EAADB"/>
        <bgColor indexed="64"/>
      </patternFill>
    </fill>
    <fill>
      <patternFill patternType="solid">
        <fgColor rgb="FF2F5496"/>
        <bgColor indexed="64"/>
      </patternFill>
    </fill>
    <fill>
      <patternFill patternType="solid">
        <fgColor rgb="FF9CC2E5"/>
        <bgColor indexed="64"/>
      </patternFill>
    </fill>
    <fill>
      <patternFill patternType="solid">
        <fgColor rgb="FF2E74B5"/>
        <bgColor indexed="64"/>
      </patternFill>
    </fill>
    <fill>
      <patternFill patternType="solid">
        <fgColor rgb="FFF4B083"/>
        <bgColor indexed="64"/>
      </patternFill>
    </fill>
    <fill>
      <patternFill patternType="solid">
        <fgColor rgb="FFC45911"/>
        <bgColor indexed="64"/>
      </patternFill>
    </fill>
    <fill>
      <patternFill patternType="solid">
        <fgColor rgb="FFC9C9C9"/>
        <bgColor indexed="64"/>
      </patternFill>
    </fill>
    <fill>
      <patternFill patternType="solid">
        <fgColor rgb="FF7B7B7B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A8D08D"/>
        <bgColor indexed="64"/>
      </patternFill>
    </fill>
    <fill>
      <patternFill patternType="solid">
        <fgColor rgb="FF53813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-0.249977111117893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4.9989318521683403E-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4.9989318521683403E-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9" fillId="0" borderId="0" applyNumberFormat="0" applyFill="0" applyBorder="0" applyAlignment="0" applyProtection="0"/>
  </cellStyleXfs>
  <cellXfs count="218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4" fillId="7" borderId="3" xfId="0" applyFont="1" applyFill="1" applyBorder="1" applyAlignment="1">
      <alignment horizontal="center" vertical="center" wrapText="1"/>
    </xf>
    <xf numFmtId="0" fontId="4" fillId="7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vertical="center" wrapText="1"/>
    </xf>
    <xf numFmtId="0" fontId="4" fillId="9" borderId="4" xfId="0" applyFont="1" applyFill="1" applyBorder="1" applyAlignment="1">
      <alignment horizontal="center" vertical="center" wrapText="1"/>
    </xf>
    <xf numFmtId="0" fontId="2" fillId="10" borderId="4" xfId="0" applyFont="1" applyFill="1" applyBorder="1" applyAlignment="1">
      <alignment vertical="center" wrapText="1"/>
    </xf>
    <xf numFmtId="0" fontId="5" fillId="10" borderId="4" xfId="0" applyFont="1" applyFill="1" applyBorder="1" applyAlignment="1">
      <alignment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2" fillId="11" borderId="2" xfId="0" applyFont="1" applyFill="1" applyBorder="1" applyAlignment="1">
      <alignment horizontal="center" vertical="center" wrapText="1"/>
    </xf>
    <xf numFmtId="0" fontId="4" fillId="12" borderId="3" xfId="0" applyFont="1" applyFill="1" applyBorder="1" applyAlignment="1">
      <alignment horizontal="center" vertical="center" wrapText="1"/>
    </xf>
    <xf numFmtId="0" fontId="4" fillId="12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 indent="2"/>
    </xf>
    <xf numFmtId="0" fontId="0" fillId="0" borderId="0" xfId="0" applyAlignment="1">
      <alignment horizontal="center" vertical="center" wrapText="1"/>
    </xf>
    <xf numFmtId="0" fontId="1" fillId="13" borderId="8" xfId="0" applyFont="1" applyFill="1" applyBorder="1" applyAlignment="1">
      <alignment horizontal="center" vertical="center"/>
    </xf>
    <xf numFmtId="0" fontId="1" fillId="14" borderId="8" xfId="0" applyFont="1" applyFill="1" applyBorder="1" applyAlignment="1">
      <alignment horizontal="center" vertical="center"/>
    </xf>
    <xf numFmtId="0" fontId="1" fillId="15" borderId="8" xfId="0" applyFont="1" applyFill="1" applyBorder="1" applyAlignment="1">
      <alignment horizontal="center" vertical="center"/>
    </xf>
    <xf numFmtId="0" fontId="1" fillId="16" borderId="8" xfId="0" applyFont="1" applyFill="1" applyBorder="1" applyAlignment="1">
      <alignment horizontal="center" vertical="center"/>
    </xf>
    <xf numFmtId="0" fontId="1" fillId="17" borderId="8" xfId="0" applyFont="1" applyFill="1" applyBorder="1" applyAlignment="1">
      <alignment horizontal="center" vertical="center"/>
    </xf>
    <xf numFmtId="0" fontId="0" fillId="18" borderId="0" xfId="0" applyFill="1"/>
    <xf numFmtId="0" fontId="1" fillId="21" borderId="8" xfId="0" applyFont="1" applyFill="1" applyBorder="1" applyAlignment="1">
      <alignment horizontal="center" vertical="center"/>
    </xf>
    <xf numFmtId="0" fontId="0" fillId="18" borderId="0" xfId="0" applyFill="1" applyAlignment="1">
      <alignment vertical="center"/>
    </xf>
    <xf numFmtId="0" fontId="0" fillId="18" borderId="0" xfId="0" applyFill="1" applyAlignment="1">
      <alignment horizontal="center" vertical="center"/>
    </xf>
    <xf numFmtId="0" fontId="0" fillId="0" borderId="8" xfId="0" applyBorder="1"/>
    <xf numFmtId="0" fontId="1" fillId="0" borderId="8" xfId="0" applyFont="1" applyBorder="1" applyAlignment="1">
      <alignment horizontal="left" vertical="center" wrapText="1"/>
    </xf>
    <xf numFmtId="0" fontId="0" fillId="0" borderId="8" xfId="0" applyBorder="1" applyAlignment="1">
      <alignment horizontal="center" vertical="center"/>
    </xf>
    <xf numFmtId="0" fontId="1" fillId="0" borderId="8" xfId="0" applyFont="1" applyBorder="1" applyAlignment="1">
      <alignment wrapText="1"/>
    </xf>
    <xf numFmtId="0" fontId="1" fillId="0" borderId="8" xfId="0" applyFont="1" applyBorder="1" applyAlignment="1">
      <alignment vertical="center" wrapText="1"/>
    </xf>
    <xf numFmtId="0" fontId="1" fillId="0" borderId="8" xfId="0" applyFont="1" applyBorder="1" applyAlignment="1">
      <alignment horizontal="left" vertical="center"/>
    </xf>
    <xf numFmtId="0" fontId="0" fillId="23" borderId="8" xfId="0" applyFill="1" applyBorder="1" applyAlignment="1">
      <alignment horizontal="center" vertical="center"/>
    </xf>
    <xf numFmtId="0" fontId="9" fillId="24" borderId="8" xfId="0" applyFont="1" applyFill="1" applyBorder="1" applyAlignment="1">
      <alignment horizontal="center" vertical="center"/>
    </xf>
    <xf numFmtId="0" fontId="9" fillId="23" borderId="8" xfId="0" applyFont="1" applyFill="1" applyBorder="1" applyAlignment="1">
      <alignment horizontal="center" vertical="center"/>
    </xf>
    <xf numFmtId="0" fontId="0" fillId="13" borderId="8" xfId="0" applyFill="1" applyBorder="1" applyAlignment="1">
      <alignment horizontal="center" vertical="center" wrapText="1"/>
    </xf>
    <xf numFmtId="0" fontId="10" fillId="0" borderId="0" xfId="0" applyFont="1"/>
    <xf numFmtId="0" fontId="7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2" fillId="27" borderId="10" xfId="0" applyFont="1" applyFill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3" fillId="0" borderId="11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left" vertical="center" wrapText="1" indent="3"/>
    </xf>
    <xf numFmtId="0" fontId="12" fillId="0" borderId="3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4" fillId="9" borderId="3" xfId="0" applyFont="1" applyFill="1" applyBorder="1" applyAlignment="1">
      <alignment horizontal="center" vertical="center" wrapText="1"/>
    </xf>
    <xf numFmtId="0" fontId="14" fillId="0" borderId="0" xfId="0" applyFont="1"/>
    <xf numFmtId="0" fontId="0" fillId="0" borderId="8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" fillId="28" borderId="8" xfId="0" applyFont="1" applyFill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/>
    <xf numFmtId="0" fontId="1" fillId="0" borderId="21" xfId="0" applyFont="1" applyBorder="1" applyAlignment="1">
      <alignment horizontal="left" vertical="center" wrapText="1"/>
    </xf>
    <xf numFmtId="0" fontId="0" fillId="26" borderId="0" xfId="0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1" fillId="0" borderId="21" xfId="0" applyFont="1" applyBorder="1" applyAlignment="1">
      <alignment vertical="center" wrapText="1"/>
    </xf>
    <xf numFmtId="0" fontId="11" fillId="29" borderId="0" xfId="0" applyFont="1" applyFill="1" applyBorder="1" applyAlignment="1">
      <alignment vertical="center"/>
    </xf>
    <xf numFmtId="0" fontId="0" fillId="0" borderId="20" xfId="0" applyBorder="1"/>
    <xf numFmtId="0" fontId="1" fillId="0" borderId="20" xfId="0" applyFont="1" applyBorder="1" applyAlignment="1">
      <alignment horizontal="right" vertical="center"/>
    </xf>
    <xf numFmtId="0" fontId="0" fillId="30" borderId="0" xfId="0" applyFill="1" applyBorder="1" applyAlignment="1">
      <alignment horizontal="center" vertical="center"/>
    </xf>
    <xf numFmtId="0" fontId="11" fillId="30" borderId="0" xfId="0" applyFont="1" applyFill="1" applyBorder="1" applyAlignment="1">
      <alignment vertical="center"/>
    </xf>
    <xf numFmtId="0" fontId="9" fillId="23" borderId="20" xfId="0" applyFont="1" applyFill="1" applyBorder="1" applyAlignment="1">
      <alignment horizontal="center" vertical="center"/>
    </xf>
    <xf numFmtId="0" fontId="0" fillId="23" borderId="20" xfId="0" applyFill="1" applyBorder="1" applyAlignment="1">
      <alignment horizontal="center" vertical="center"/>
    </xf>
    <xf numFmtId="0" fontId="0" fillId="31" borderId="0" xfId="0" applyFill="1" applyBorder="1" applyAlignment="1">
      <alignment horizontal="center" vertical="center"/>
    </xf>
    <xf numFmtId="0" fontId="1" fillId="31" borderId="0" xfId="0" applyFont="1" applyFill="1" applyBorder="1" applyAlignment="1">
      <alignment vertical="center" wrapText="1"/>
    </xf>
    <xf numFmtId="0" fontId="9" fillId="31" borderId="0" xfId="0" applyFont="1" applyFill="1" applyBorder="1" applyAlignment="1">
      <alignment horizontal="center" vertical="center"/>
    </xf>
    <xf numFmtId="0" fontId="0" fillId="31" borderId="0" xfId="0" applyFill="1" applyBorder="1" applyAlignment="1">
      <alignment horizontal="center" vertical="center" wrapText="1"/>
    </xf>
    <xf numFmtId="0" fontId="1" fillId="0" borderId="18" xfId="0" applyFont="1" applyBorder="1" applyAlignment="1">
      <alignment vertical="center" wrapText="1"/>
    </xf>
    <xf numFmtId="0" fontId="1" fillId="0" borderId="22" xfId="0" applyFont="1" applyBorder="1" applyAlignment="1">
      <alignment vertical="center" wrapText="1"/>
    </xf>
    <xf numFmtId="0" fontId="1" fillId="32" borderId="0" xfId="0" applyFont="1" applyFill="1" applyBorder="1" applyAlignment="1">
      <alignment horizontal="left" vertical="center" wrapText="1"/>
    </xf>
    <xf numFmtId="0" fontId="9" fillId="32" borderId="0" xfId="0" applyFont="1" applyFill="1" applyBorder="1" applyAlignment="1">
      <alignment horizontal="center" vertical="center"/>
    </xf>
    <xf numFmtId="0" fontId="1" fillId="32" borderId="0" xfId="0" applyFont="1" applyFill="1" applyBorder="1" applyAlignment="1">
      <alignment wrapText="1"/>
    </xf>
    <xf numFmtId="0" fontId="0" fillId="29" borderId="23" xfId="0" applyFill="1" applyBorder="1" applyAlignment="1">
      <alignment horizontal="center" vertical="center"/>
    </xf>
    <xf numFmtId="0" fontId="1" fillId="29" borderId="24" xfId="0" applyFont="1" applyFill="1" applyBorder="1" applyAlignment="1">
      <alignment horizontal="center" vertical="center"/>
    </xf>
    <xf numFmtId="0" fontId="1" fillId="29" borderId="16" xfId="0" applyFont="1" applyFill="1" applyBorder="1" applyAlignment="1">
      <alignment horizontal="center" vertical="center"/>
    </xf>
    <xf numFmtId="0" fontId="0" fillId="25" borderId="0" xfId="0" applyFill="1" applyBorder="1" applyAlignment="1">
      <alignment horizontal="center" vertical="center" wrapText="1"/>
    </xf>
    <xf numFmtId="0" fontId="1" fillId="21" borderId="20" xfId="0" applyFont="1" applyFill="1" applyBorder="1" applyAlignment="1">
      <alignment horizontal="center" vertical="center"/>
    </xf>
    <xf numFmtId="0" fontId="1" fillId="19" borderId="20" xfId="0" applyFont="1" applyFill="1" applyBorder="1" applyAlignment="1">
      <alignment horizontal="center" vertical="center" wrapText="1"/>
    </xf>
    <xf numFmtId="0" fontId="1" fillId="20" borderId="20" xfId="0" applyFont="1" applyFill="1" applyBorder="1" applyAlignment="1">
      <alignment horizontal="center" vertical="center" wrapText="1"/>
    </xf>
    <xf numFmtId="0" fontId="1" fillId="22" borderId="20" xfId="0" applyFont="1" applyFill="1" applyBorder="1" applyAlignment="1">
      <alignment horizontal="center" vertical="center" wrapText="1"/>
    </xf>
    <xf numFmtId="0" fontId="0" fillId="23" borderId="18" xfId="0" applyFill="1" applyBorder="1" applyAlignment="1">
      <alignment horizontal="center" vertical="center"/>
    </xf>
    <xf numFmtId="0" fontId="1" fillId="29" borderId="0" xfId="0" applyFont="1" applyFill="1" applyBorder="1" applyAlignment="1">
      <alignment horizontal="center" vertical="center"/>
    </xf>
    <xf numFmtId="0" fontId="0" fillId="29" borderId="0" xfId="0" applyFill="1" applyBorder="1" applyAlignment="1">
      <alignment horizontal="center" vertical="center" wrapText="1"/>
    </xf>
    <xf numFmtId="0" fontId="0" fillId="23" borderId="22" xfId="0" applyFill="1" applyBorder="1" applyAlignment="1">
      <alignment horizontal="center" vertical="center"/>
    </xf>
    <xf numFmtId="0" fontId="9" fillId="24" borderId="21" xfId="0" applyFont="1" applyFill="1" applyBorder="1" applyAlignment="1">
      <alignment horizontal="center" vertical="center"/>
    </xf>
    <xf numFmtId="0" fontId="9" fillId="23" borderId="21" xfId="0" applyFont="1" applyFill="1" applyBorder="1" applyAlignment="1">
      <alignment horizontal="center" vertical="center"/>
    </xf>
    <xf numFmtId="0" fontId="0" fillId="23" borderId="21" xfId="0" applyFill="1" applyBorder="1" applyAlignment="1">
      <alignment horizontal="center" vertical="center"/>
    </xf>
    <xf numFmtId="0" fontId="0" fillId="13" borderId="21" xfId="0" applyFill="1" applyBorder="1" applyAlignment="1">
      <alignment horizontal="center" vertical="center" wrapText="1"/>
    </xf>
    <xf numFmtId="0" fontId="0" fillId="26" borderId="0" xfId="0" applyFill="1" applyBorder="1" applyAlignment="1">
      <alignment horizontal="center" vertical="center" wrapText="1"/>
    </xf>
    <xf numFmtId="0" fontId="0" fillId="30" borderId="0" xfId="0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0" fillId="0" borderId="8" xfId="0" applyBorder="1" applyAlignment="1">
      <alignment horizontal="left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25" borderId="8" xfId="0" applyFill="1" applyBorder="1" applyAlignment="1">
      <alignment horizontal="center" vertical="center"/>
    </xf>
    <xf numFmtId="0" fontId="2" fillId="0" borderId="25" xfId="0" applyFont="1" applyBorder="1" applyAlignment="1">
      <alignment vertical="center" wrapText="1"/>
    </xf>
    <xf numFmtId="0" fontId="0" fillId="25" borderId="8" xfId="0" applyFill="1" applyBorder="1"/>
    <xf numFmtId="0" fontId="0" fillId="0" borderId="8" xfId="0" applyBorder="1" applyAlignment="1">
      <alignment horizontal="center"/>
    </xf>
    <xf numFmtId="0" fontId="0" fillId="0" borderId="8" xfId="0" quotePrefix="1" applyBorder="1" applyAlignment="1">
      <alignment horizontal="center" vertical="center"/>
    </xf>
    <xf numFmtId="0" fontId="0" fillId="0" borderId="8" xfId="0" quotePrefix="1" applyFill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0" fillId="0" borderId="0" xfId="0" applyBorder="1" applyAlignment="1">
      <alignment horizontal="center"/>
    </xf>
    <xf numFmtId="0" fontId="0" fillId="0" borderId="0" xfId="0" applyFill="1" applyBorder="1"/>
    <xf numFmtId="0" fontId="0" fillId="33" borderId="8" xfId="0" applyFill="1" applyBorder="1" applyAlignment="1">
      <alignment horizontal="center" vertical="center"/>
    </xf>
    <xf numFmtId="0" fontId="2" fillId="0" borderId="26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0" fillId="23" borderId="8" xfId="0" applyFill="1" applyBorder="1" applyAlignment="1">
      <alignment horizontal="center"/>
    </xf>
    <xf numFmtId="0" fontId="0" fillId="23" borderId="8" xfId="0" quotePrefix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21" xfId="0" applyFont="1" applyFill="1" applyBorder="1" applyAlignment="1">
      <alignment horizontal="center" vertical="center"/>
    </xf>
    <xf numFmtId="0" fontId="9" fillId="33" borderId="20" xfId="0" applyFont="1" applyFill="1" applyBorder="1" applyAlignment="1">
      <alignment horizontal="center" vertical="center"/>
    </xf>
    <xf numFmtId="0" fontId="17" fillId="24" borderId="4" xfId="0" applyFont="1" applyFill="1" applyBorder="1" applyAlignment="1">
      <alignment horizontal="center" vertical="center" wrapText="1"/>
    </xf>
    <xf numFmtId="0" fontId="12" fillId="24" borderId="3" xfId="0" applyFont="1" applyFill="1" applyBorder="1" applyAlignment="1">
      <alignment vertical="center" wrapText="1"/>
    </xf>
    <xf numFmtId="0" fontId="18" fillId="0" borderId="0" xfId="0" applyFont="1"/>
    <xf numFmtId="0" fontId="18" fillId="34" borderId="0" xfId="0" applyFont="1" applyFill="1"/>
    <xf numFmtId="0" fontId="18" fillId="28" borderId="0" xfId="0" applyFont="1" applyFill="1"/>
    <xf numFmtId="0" fontId="18" fillId="35" borderId="0" xfId="0" applyFont="1" applyFill="1"/>
    <xf numFmtId="0" fontId="18" fillId="36" borderId="0" xfId="0" applyFont="1" applyFill="1"/>
    <xf numFmtId="0" fontId="18" fillId="37" borderId="0" xfId="0" applyFont="1" applyFill="1"/>
    <xf numFmtId="0" fontId="18" fillId="19" borderId="0" xfId="0" applyFont="1" applyFill="1"/>
    <xf numFmtId="0" fontId="22" fillId="0" borderId="8" xfId="1" applyFont="1" applyBorder="1" applyAlignment="1">
      <alignment horizontal="left" vertical="center" wrapText="1"/>
    </xf>
    <xf numFmtId="0" fontId="22" fillId="0" borderId="8" xfId="1" applyFont="1" applyBorder="1" applyAlignment="1">
      <alignment wrapText="1"/>
    </xf>
    <xf numFmtId="0" fontId="22" fillId="0" borderId="8" xfId="1" applyFont="1" applyBorder="1" applyAlignment="1">
      <alignment horizontal="left" vertical="center"/>
    </xf>
    <xf numFmtId="0" fontId="22" fillId="0" borderId="8" xfId="0" applyFont="1" applyBorder="1" applyAlignment="1">
      <alignment vertical="center" wrapText="1"/>
    </xf>
    <xf numFmtId="0" fontId="22" fillId="0" borderId="8" xfId="1" applyFont="1" applyBorder="1" applyAlignment="1">
      <alignment vertical="center" wrapText="1"/>
    </xf>
    <xf numFmtId="0" fontId="22" fillId="0" borderId="8" xfId="0" applyFont="1" applyBorder="1" applyAlignment="1">
      <alignment horizontal="right" vertical="center"/>
    </xf>
    <xf numFmtId="0" fontId="23" fillId="0" borderId="8" xfId="1" applyFont="1" applyBorder="1" applyAlignment="1">
      <alignment horizontal="left" vertical="center"/>
    </xf>
    <xf numFmtId="0" fontId="23" fillId="0" borderId="8" xfId="1" applyFont="1" applyBorder="1" applyAlignment="1">
      <alignment horizontal="left" vertical="center" wrapText="1"/>
    </xf>
    <xf numFmtId="0" fontId="18" fillId="38" borderId="0" xfId="0" applyFont="1" applyFill="1"/>
    <xf numFmtId="0" fontId="0" fillId="0" borderId="8" xfId="0" applyBorder="1" applyAlignment="1">
      <alignment horizontal="center" vertical="center"/>
    </xf>
    <xf numFmtId="0" fontId="9" fillId="30" borderId="0" xfId="0" applyFont="1" applyFill="1" applyBorder="1" applyAlignment="1">
      <alignment vertical="center"/>
    </xf>
    <xf numFmtId="0" fontId="11" fillId="26" borderId="0" xfId="0" applyFont="1" applyFill="1" applyBorder="1" applyAlignment="1">
      <alignment horizontal="left" vertical="center"/>
    </xf>
    <xf numFmtId="0" fontId="1" fillId="26" borderId="0" xfId="0" applyFont="1" applyFill="1" applyBorder="1" applyAlignment="1">
      <alignment wrapText="1"/>
    </xf>
    <xf numFmtId="0" fontId="0" fillId="0" borderId="8" xfId="0" applyBorder="1" applyAlignment="1">
      <alignment vertical="center" wrapText="1"/>
    </xf>
    <xf numFmtId="0" fontId="0" fillId="33" borderId="8" xfId="0" applyFill="1" applyBorder="1" applyAlignment="1">
      <alignment vertical="center" wrapText="1"/>
    </xf>
    <xf numFmtId="0" fontId="24" fillId="0" borderId="8" xfId="1" applyFont="1" applyBorder="1" applyAlignment="1">
      <alignment vertical="center" wrapText="1"/>
    </xf>
    <xf numFmtId="0" fontId="9" fillId="0" borderId="20" xfId="0" applyFont="1" applyFill="1" applyBorder="1" applyAlignment="1">
      <alignment horizontal="center" vertical="center"/>
    </xf>
    <xf numFmtId="0" fontId="0" fillId="33" borderId="0" xfId="0" applyFill="1" applyBorder="1" applyAlignment="1">
      <alignment horizontal="center" vertical="center" wrapText="1"/>
    </xf>
    <xf numFmtId="0" fontId="9" fillId="33" borderId="0" xfId="0" applyFont="1" applyFill="1" applyBorder="1" applyAlignment="1">
      <alignment horizontal="center" vertical="center"/>
    </xf>
    <xf numFmtId="0" fontId="9" fillId="33" borderId="8" xfId="0" applyFont="1" applyFill="1" applyBorder="1" applyAlignment="1">
      <alignment horizontal="center" vertical="center"/>
    </xf>
    <xf numFmtId="0" fontId="2" fillId="24" borderId="4" xfId="0" applyFont="1" applyFill="1" applyBorder="1" applyAlignment="1">
      <alignment horizontal="center" vertical="center" wrapText="1"/>
    </xf>
    <xf numFmtId="0" fontId="25" fillId="24" borderId="4" xfId="0" applyFont="1" applyFill="1" applyBorder="1" applyAlignment="1">
      <alignment horizontal="center" vertical="center" wrapText="1"/>
    </xf>
    <xf numFmtId="0" fontId="2" fillId="24" borderId="4" xfId="0" applyFont="1" applyFill="1" applyBorder="1" applyAlignment="1">
      <alignment vertical="center" wrapText="1"/>
    </xf>
    <xf numFmtId="0" fontId="1" fillId="19" borderId="8" xfId="0" applyFont="1" applyFill="1" applyBorder="1" applyAlignment="1">
      <alignment horizontal="center" vertical="center" wrapText="1"/>
    </xf>
    <xf numFmtId="0" fontId="2" fillId="32" borderId="4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/>
    </xf>
    <xf numFmtId="0" fontId="0" fillId="0" borderId="8" xfId="0" applyBorder="1" applyAlignment="1">
      <alignment horizontal="center" vertical="center"/>
    </xf>
    <xf numFmtId="0" fontId="0" fillId="20" borderId="8" xfId="0" applyFill="1" applyBorder="1" applyAlignment="1">
      <alignment horizontal="center" vertical="center" wrapText="1"/>
    </xf>
    <xf numFmtId="0" fontId="0" fillId="22" borderId="8" xfId="0" applyFill="1" applyBorder="1" applyAlignment="1">
      <alignment horizontal="center" vertical="center" wrapText="1"/>
    </xf>
    <xf numFmtId="164" fontId="0" fillId="28" borderId="8" xfId="0" applyNumberFormat="1" applyFill="1" applyBorder="1" applyAlignment="1">
      <alignment horizontal="center" vertical="center"/>
    </xf>
    <xf numFmtId="9" fontId="0" fillId="13" borderId="15" xfId="0" applyNumberFormat="1" applyFill="1" applyBorder="1" applyAlignment="1">
      <alignment horizontal="center" vertical="center"/>
    </xf>
    <xf numFmtId="9" fontId="0" fillId="13" borderId="16" xfId="0" applyNumberFormat="1" applyFill="1" applyBorder="1" applyAlignment="1">
      <alignment horizontal="center" vertical="center"/>
    </xf>
    <xf numFmtId="9" fontId="0" fillId="13" borderId="17" xfId="0" applyNumberFormat="1" applyFill="1" applyBorder="1" applyAlignment="1">
      <alignment horizontal="center" vertical="center"/>
    </xf>
    <xf numFmtId="9" fontId="0" fillId="16" borderId="15" xfId="0" applyNumberFormat="1" applyFill="1" applyBorder="1" applyAlignment="1">
      <alignment horizontal="center" vertical="center"/>
    </xf>
    <xf numFmtId="9" fontId="0" fillId="16" borderId="16" xfId="0" applyNumberFormat="1" applyFill="1" applyBorder="1" applyAlignment="1">
      <alignment horizontal="center" vertical="center"/>
    </xf>
    <xf numFmtId="9" fontId="0" fillId="16" borderId="17" xfId="0" applyNumberFormat="1" applyFill="1" applyBorder="1" applyAlignment="1">
      <alignment horizontal="center" vertical="center"/>
    </xf>
    <xf numFmtId="9" fontId="0" fillId="17" borderId="15" xfId="0" applyNumberFormat="1" applyFill="1" applyBorder="1" applyAlignment="1">
      <alignment horizontal="center" vertical="center"/>
    </xf>
    <xf numFmtId="9" fontId="0" fillId="17" borderId="16" xfId="0" applyNumberFormat="1" applyFill="1" applyBorder="1" applyAlignment="1">
      <alignment horizontal="center" vertical="center"/>
    </xf>
    <xf numFmtId="9" fontId="0" fillId="17" borderId="17" xfId="0" applyNumberFormat="1" applyFill="1" applyBorder="1" applyAlignment="1">
      <alignment horizontal="center" vertical="center"/>
    </xf>
    <xf numFmtId="9" fontId="0" fillId="21" borderId="15" xfId="0" applyNumberFormat="1" applyFill="1" applyBorder="1" applyAlignment="1">
      <alignment horizontal="center" vertical="center"/>
    </xf>
    <xf numFmtId="9" fontId="0" fillId="21" borderId="16" xfId="0" applyNumberFormat="1" applyFill="1" applyBorder="1" applyAlignment="1">
      <alignment horizontal="center" vertical="center"/>
    </xf>
    <xf numFmtId="9" fontId="0" fillId="21" borderId="17" xfId="0" applyNumberFormat="1" applyFill="1" applyBorder="1" applyAlignment="1">
      <alignment horizontal="center" vertical="center"/>
    </xf>
    <xf numFmtId="164" fontId="0" fillId="28" borderId="15" xfId="0" applyNumberFormat="1" applyFill="1" applyBorder="1" applyAlignment="1">
      <alignment horizontal="center" vertical="center"/>
    </xf>
    <xf numFmtId="164" fontId="0" fillId="28" borderId="17" xfId="0" applyNumberFormat="1" applyFill="1" applyBorder="1" applyAlignment="1">
      <alignment horizontal="center" vertical="center"/>
    </xf>
    <xf numFmtId="9" fontId="0" fillId="15" borderId="8" xfId="0" applyNumberFormat="1" applyFill="1" applyBorder="1" applyAlignment="1">
      <alignment horizontal="center" vertical="center"/>
    </xf>
    <xf numFmtId="0" fontId="0" fillId="15" borderId="8" xfId="0" applyFill="1" applyBorder="1" applyAlignment="1">
      <alignment horizontal="center" vertical="center"/>
    </xf>
    <xf numFmtId="0" fontId="0" fillId="19" borderId="22" xfId="0" applyFill="1" applyBorder="1" applyAlignment="1">
      <alignment horizontal="center" vertical="center" wrapText="1"/>
    </xf>
    <xf numFmtId="0" fontId="0" fillId="19" borderId="27" xfId="0" applyFill="1" applyBorder="1" applyAlignment="1">
      <alignment horizontal="center" vertical="center" wrapText="1"/>
    </xf>
    <xf numFmtId="9" fontId="0" fillId="14" borderId="8" xfId="0" applyNumberFormat="1" applyFill="1" applyBorder="1" applyAlignment="1">
      <alignment horizontal="center" vertical="center"/>
    </xf>
    <xf numFmtId="0" fontId="0" fillId="14" borderId="8" xfId="0" applyFill="1" applyBorder="1" applyAlignment="1">
      <alignment horizontal="center" vertical="center"/>
    </xf>
    <xf numFmtId="0" fontId="1" fillId="19" borderId="9" xfId="0" applyFont="1" applyFill="1" applyBorder="1" applyAlignment="1">
      <alignment horizontal="center"/>
    </xf>
    <xf numFmtId="0" fontId="1" fillId="19" borderId="19" xfId="0" applyFont="1" applyFill="1" applyBorder="1" applyAlignment="1">
      <alignment horizontal="center"/>
    </xf>
    <xf numFmtId="0" fontId="0" fillId="20" borderId="18" xfId="0" applyFill="1" applyBorder="1" applyAlignment="1">
      <alignment horizontal="center"/>
    </xf>
    <xf numFmtId="0" fontId="0" fillId="20" borderId="9" xfId="0" applyFill="1" applyBorder="1" applyAlignment="1">
      <alignment horizontal="center"/>
    </xf>
    <xf numFmtId="0" fontId="0" fillId="20" borderId="19" xfId="0" applyFill="1" applyBorder="1" applyAlignment="1">
      <alignment horizontal="center"/>
    </xf>
    <xf numFmtId="0" fontId="0" fillId="18" borderId="8" xfId="0" applyFill="1" applyBorder="1" applyAlignment="1">
      <alignment horizontal="center" vertical="center" wrapText="1"/>
    </xf>
    <xf numFmtId="0" fontId="1" fillId="19" borderId="8" xfId="0" applyFont="1" applyFill="1" applyBorder="1" applyAlignment="1">
      <alignment horizontal="center" vertical="center" wrapText="1"/>
    </xf>
    <xf numFmtId="0" fontId="1" fillId="20" borderId="8" xfId="0" applyFont="1" applyFill="1" applyBorder="1" applyAlignment="1">
      <alignment horizontal="center" vertical="center" wrapText="1"/>
    </xf>
    <xf numFmtId="0" fontId="1" fillId="22" borderId="8" xfId="0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/>
    </xf>
    <xf numFmtId="0" fontId="10" fillId="0" borderId="9" xfId="0" applyFont="1" applyBorder="1" applyAlignment="1">
      <alignment horizontal="left" vertical="center" wrapText="1"/>
    </xf>
    <xf numFmtId="0" fontId="2" fillId="8" borderId="5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2" fillId="8" borderId="5" xfId="0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0" fontId="2" fillId="8" borderId="7" xfId="0" applyFont="1" applyFill="1" applyBorder="1" applyAlignment="1">
      <alignment horizontal="center" vertical="center" wrapText="1"/>
    </xf>
    <xf numFmtId="0" fontId="2" fillId="8" borderId="6" xfId="0" applyFont="1" applyFill="1" applyBorder="1" applyAlignment="1">
      <alignment horizontal="center" vertical="center" wrapText="1"/>
    </xf>
    <xf numFmtId="0" fontId="2" fillId="8" borderId="2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4" fillId="7" borderId="7" xfId="0" applyFont="1" applyFill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161926</xdr:rowOff>
    </xdr:from>
    <xdr:to>
      <xdr:col>0</xdr:col>
      <xdr:colOff>552450</xdr:colOff>
      <xdr:row>3</xdr:row>
      <xdr:rowOff>92914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161926"/>
          <a:ext cx="504825" cy="50248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70402</xdr:colOff>
      <xdr:row>0</xdr:row>
      <xdr:rowOff>91108</xdr:rowOff>
    </xdr:from>
    <xdr:to>
      <xdr:col>0</xdr:col>
      <xdr:colOff>575227</xdr:colOff>
      <xdr:row>2</xdr:row>
      <xdr:rowOff>30379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02" y="91108"/>
          <a:ext cx="504825" cy="50248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600074</xdr:colOff>
      <xdr:row>2</xdr:row>
      <xdr:rowOff>219076</xdr:rowOff>
    </xdr:from>
    <xdr:to>
      <xdr:col>9</xdr:col>
      <xdr:colOff>276225</xdr:colOff>
      <xdr:row>4</xdr:row>
      <xdr:rowOff>123826</xdr:rowOff>
    </xdr:to>
    <xdr:sp macro="" textlink="">
      <xdr:nvSpPr>
        <xdr:cNvPr id="2" name="Rounded Rectangular Callout 1"/>
        <xdr:cNvSpPr/>
      </xdr:nvSpPr>
      <xdr:spPr>
        <a:xfrm>
          <a:off x="6734174" y="733426"/>
          <a:ext cx="2895601" cy="514350"/>
        </a:xfrm>
        <a:prstGeom prst="wedgeRoundRectCallout">
          <a:avLst>
            <a:gd name="adj1" fmla="val -68672"/>
            <a:gd name="adj2" fmla="val 387"/>
            <a:gd name="adj3" fmla="val 16667"/>
          </a:avLst>
        </a:prstGeom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800" b="0" cap="none" spc="0">
              <a:ln w="0"/>
              <a:solidFill>
                <a:schemeClr val="bg1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</a:rPr>
            <a:t>Fields to be filled for first</a:t>
          </a:r>
          <a:r>
            <a:rPr lang="en-US" sz="1800" b="0" cap="none" spc="0" baseline="0">
              <a:ln w="0"/>
              <a:solidFill>
                <a:schemeClr val="bg1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</a:rPr>
            <a:t> 3B</a:t>
          </a:r>
          <a:r>
            <a:rPr lang="en-US" sz="1800" b="0" cap="none" spc="0">
              <a:ln w="0"/>
              <a:solidFill>
                <a:schemeClr val="bg1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</a:rPr>
            <a:t> </a:t>
          </a:r>
        </a:p>
      </xdr:txBody>
    </xdr:sp>
    <xdr:clientData/>
  </xdr:twoCellAnchor>
  <xdr:twoCellAnchor>
    <xdr:from>
      <xdr:col>7</xdr:col>
      <xdr:colOff>554183</xdr:colOff>
      <xdr:row>9</xdr:row>
      <xdr:rowOff>101312</xdr:rowOff>
    </xdr:from>
    <xdr:to>
      <xdr:col>12</xdr:col>
      <xdr:colOff>497032</xdr:colOff>
      <xdr:row>13</xdr:row>
      <xdr:rowOff>164522</xdr:rowOff>
    </xdr:to>
    <xdr:sp macro="" textlink="">
      <xdr:nvSpPr>
        <xdr:cNvPr id="4" name="Rounded Rectangular Callout 3"/>
        <xdr:cNvSpPr/>
      </xdr:nvSpPr>
      <xdr:spPr>
        <a:xfrm>
          <a:off x="8685069" y="2603789"/>
          <a:ext cx="2973531" cy="1084983"/>
        </a:xfrm>
        <a:prstGeom prst="wedgeRoundRectCallout">
          <a:avLst>
            <a:gd name="adj1" fmla="val -67839"/>
            <a:gd name="adj2" fmla="val 1710"/>
            <a:gd name="adj3" fmla="val 16667"/>
          </a:avLst>
        </a:prstGeom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800" b="0" cap="none" spc="0">
              <a:ln w="0"/>
              <a:solidFill>
                <a:schemeClr val="bg1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</a:rPr>
            <a:t>If applicable,</a:t>
          </a:r>
          <a:r>
            <a:rPr lang="en-US" sz="1800" b="0" cap="none" spc="0" baseline="0">
              <a:ln w="0"/>
              <a:solidFill>
                <a:schemeClr val="bg1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</a:rPr>
            <a:t> f</a:t>
          </a:r>
          <a:r>
            <a:rPr lang="en-US" sz="1800" b="0" cap="none" spc="0">
              <a:ln w="0"/>
              <a:solidFill>
                <a:schemeClr val="bg1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</a:rPr>
            <a:t>ields</a:t>
          </a:r>
          <a:r>
            <a:rPr lang="en-US" sz="1800" b="0" cap="none" spc="0" baseline="0">
              <a:ln w="0"/>
              <a:solidFill>
                <a:schemeClr val="bg1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</a:rPr>
            <a:t> to be filled in from previous period computation</a:t>
          </a:r>
          <a:r>
            <a:rPr lang="en-US" sz="1800" b="0" cap="none" spc="0">
              <a:ln w="0"/>
              <a:solidFill>
                <a:schemeClr val="bg1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</a:rPr>
            <a:t> </a:t>
          </a:r>
        </a:p>
      </xdr:txBody>
    </xdr:sp>
    <xdr:clientData/>
  </xdr:twoCellAnchor>
  <xdr:twoCellAnchor>
    <xdr:from>
      <xdr:col>7</xdr:col>
      <xdr:colOff>451138</xdr:colOff>
      <xdr:row>34</xdr:row>
      <xdr:rowOff>172315</xdr:rowOff>
    </xdr:from>
    <xdr:to>
      <xdr:col>11</xdr:col>
      <xdr:colOff>89188</xdr:colOff>
      <xdr:row>38</xdr:row>
      <xdr:rowOff>129885</xdr:rowOff>
    </xdr:to>
    <xdr:sp macro="" textlink="">
      <xdr:nvSpPr>
        <xdr:cNvPr id="5" name="Rounded Rectangular Callout 4"/>
        <xdr:cNvSpPr/>
      </xdr:nvSpPr>
      <xdr:spPr>
        <a:xfrm>
          <a:off x="8582024" y="8614929"/>
          <a:ext cx="2062596" cy="1031297"/>
        </a:xfrm>
        <a:prstGeom prst="wedgeRoundRectCallout">
          <a:avLst>
            <a:gd name="adj1" fmla="val -70878"/>
            <a:gd name="adj2" fmla="val 3128"/>
            <a:gd name="adj3" fmla="val 16667"/>
          </a:avLst>
        </a:prstGeom>
        <a:solidFill>
          <a:schemeClr val="accent1">
            <a:lumMod val="75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800" b="0" cap="none" spc="0">
              <a:ln w="0"/>
              <a:solidFill>
                <a:schemeClr val="bg1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</a:rPr>
            <a:t>Fields</a:t>
          </a:r>
          <a:r>
            <a:rPr lang="en-US" sz="1800" b="0" cap="none" spc="0" baseline="0">
              <a:ln w="0"/>
              <a:solidFill>
                <a:schemeClr val="bg1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</a:rPr>
            <a:t> to be filled in to utilize the ITC credit from Table 5</a:t>
          </a:r>
          <a:endParaRPr lang="en-US" sz="1800" b="0" cap="none" spc="0">
            <a:ln w="0"/>
            <a:solidFill>
              <a:schemeClr val="bg1"/>
            </a:solidFill>
            <a:effectLst>
              <a:outerShdw blurRad="38100" dist="25400" dir="5400000" algn="ctr" rotWithShape="0">
                <a:srgbClr val="6E747A">
                  <a:alpha val="43000"/>
                </a:srgbClr>
              </a:outerShdw>
            </a:effectLst>
          </a:endParaRPr>
        </a:p>
      </xdr:txBody>
    </xdr:sp>
    <xdr:clientData/>
  </xdr:twoCellAnchor>
  <xdr:twoCellAnchor>
    <xdr:from>
      <xdr:col>8</xdr:col>
      <xdr:colOff>0</xdr:colOff>
      <xdr:row>21</xdr:row>
      <xdr:rowOff>0</xdr:rowOff>
    </xdr:from>
    <xdr:to>
      <xdr:col>12</xdr:col>
      <xdr:colOff>9525</xdr:colOff>
      <xdr:row>22</xdr:row>
      <xdr:rowOff>161926</xdr:rowOff>
    </xdr:to>
    <xdr:sp macro="" textlink="">
      <xdr:nvSpPr>
        <xdr:cNvPr id="6" name="Rounded Rectangular Callout 5"/>
        <xdr:cNvSpPr/>
      </xdr:nvSpPr>
      <xdr:spPr>
        <a:xfrm>
          <a:off x="8743950" y="3962400"/>
          <a:ext cx="2447925" cy="428626"/>
        </a:xfrm>
        <a:prstGeom prst="wedgeRoundRectCallout">
          <a:avLst>
            <a:gd name="adj1" fmla="val -71870"/>
            <a:gd name="adj2" fmla="val -2734"/>
            <a:gd name="adj3" fmla="val 16667"/>
          </a:avLst>
        </a:prstGeom>
        <a:solidFill>
          <a:schemeClr val="accent2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800" b="0" cap="none" spc="0">
              <a:ln w="0"/>
              <a:solidFill>
                <a:schemeClr val="bg1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</a:rPr>
            <a:t>Autopopulated from 3B</a:t>
          </a:r>
        </a:p>
      </xdr:txBody>
    </xdr:sp>
    <xdr:clientData/>
  </xdr:twoCellAnchor>
  <xdr:twoCellAnchor>
    <xdr:from>
      <xdr:col>7</xdr:col>
      <xdr:colOff>361950</xdr:colOff>
      <xdr:row>41</xdr:row>
      <xdr:rowOff>180975</xdr:rowOff>
    </xdr:from>
    <xdr:to>
      <xdr:col>10</xdr:col>
      <xdr:colOff>200025</xdr:colOff>
      <xdr:row>42</xdr:row>
      <xdr:rowOff>257175</xdr:rowOff>
    </xdr:to>
    <xdr:sp macro="" textlink="">
      <xdr:nvSpPr>
        <xdr:cNvPr id="9" name="Rounded Rectangular Callout 8"/>
        <xdr:cNvSpPr/>
      </xdr:nvSpPr>
      <xdr:spPr>
        <a:xfrm>
          <a:off x="8496300" y="9210675"/>
          <a:ext cx="1666875" cy="314325"/>
        </a:xfrm>
        <a:prstGeom prst="wedgeRoundRectCallout">
          <a:avLst>
            <a:gd name="adj1" fmla="val -68842"/>
            <a:gd name="adj2" fmla="val 1710"/>
            <a:gd name="adj3" fmla="val 16667"/>
          </a:avLst>
        </a:prstGeom>
        <a:solidFill>
          <a:schemeClr val="accent2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800" b="0" cap="none" spc="0">
              <a:ln w="0"/>
              <a:solidFill>
                <a:schemeClr val="bg1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</a:rPr>
            <a:t>Autocalculated</a:t>
          </a:r>
        </a:p>
      </xdr:txBody>
    </xdr:sp>
    <xdr:clientData/>
  </xdr:twoCellAnchor>
  <xdr:twoCellAnchor>
    <xdr:from>
      <xdr:col>7</xdr:col>
      <xdr:colOff>371476</xdr:colOff>
      <xdr:row>43</xdr:row>
      <xdr:rowOff>38100</xdr:rowOff>
    </xdr:from>
    <xdr:to>
      <xdr:col>10</xdr:col>
      <xdr:colOff>542926</xdr:colOff>
      <xdr:row>44</xdr:row>
      <xdr:rowOff>85725</xdr:rowOff>
    </xdr:to>
    <xdr:sp macro="" textlink="">
      <xdr:nvSpPr>
        <xdr:cNvPr id="10" name="Rounded Rectangular Callout 9"/>
        <xdr:cNvSpPr/>
      </xdr:nvSpPr>
      <xdr:spPr>
        <a:xfrm>
          <a:off x="8505826" y="9572625"/>
          <a:ext cx="2000250" cy="314325"/>
        </a:xfrm>
        <a:prstGeom prst="wedgeRoundRectCallout">
          <a:avLst>
            <a:gd name="adj1" fmla="val -63699"/>
            <a:gd name="adj2" fmla="val 1710"/>
            <a:gd name="adj3" fmla="val 16667"/>
          </a:avLst>
        </a:prstGeom>
        <a:solidFill>
          <a:schemeClr val="accent1">
            <a:lumMod val="75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800" b="0" cap="none" spc="0">
              <a:ln w="0"/>
              <a:solidFill>
                <a:schemeClr val="bg1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</a:rPr>
            <a:t>Enter paid</a:t>
          </a:r>
          <a:r>
            <a:rPr lang="en-US" sz="1800" b="0" cap="none" spc="0" baseline="0">
              <a:ln w="0"/>
              <a:solidFill>
                <a:schemeClr val="bg1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</a:rPr>
            <a:t> amount</a:t>
          </a:r>
          <a:endParaRPr lang="en-US" sz="1800" b="0" cap="none" spc="0">
            <a:ln w="0"/>
            <a:solidFill>
              <a:schemeClr val="bg1"/>
            </a:solidFill>
            <a:effectLst>
              <a:outerShdw blurRad="38100" dist="25400" dir="5400000" algn="ctr" rotWithShape="0">
                <a:srgbClr val="6E747A">
                  <a:alpha val="43000"/>
                </a:srgbClr>
              </a:outerShdw>
            </a:effectLst>
          </a:endParaRPr>
        </a:p>
      </xdr:txBody>
    </xdr:sp>
    <xdr:clientData/>
  </xdr:twoCellAnchor>
  <xdr:twoCellAnchor>
    <xdr:from>
      <xdr:col>7</xdr:col>
      <xdr:colOff>381000</xdr:colOff>
      <xdr:row>46</xdr:row>
      <xdr:rowOff>228600</xdr:rowOff>
    </xdr:from>
    <xdr:to>
      <xdr:col>10</xdr:col>
      <xdr:colOff>200025</xdr:colOff>
      <xdr:row>48</xdr:row>
      <xdr:rowOff>38100</xdr:rowOff>
    </xdr:to>
    <xdr:sp macro="" textlink="">
      <xdr:nvSpPr>
        <xdr:cNvPr id="11" name="Rounded Rectangular Callout 10"/>
        <xdr:cNvSpPr/>
      </xdr:nvSpPr>
      <xdr:spPr>
        <a:xfrm>
          <a:off x="8515350" y="10506075"/>
          <a:ext cx="1647825" cy="314325"/>
        </a:xfrm>
        <a:prstGeom prst="wedgeRoundRectCallout">
          <a:avLst>
            <a:gd name="adj1" fmla="val -71792"/>
            <a:gd name="adj2" fmla="val 4740"/>
            <a:gd name="adj3" fmla="val 16667"/>
          </a:avLst>
        </a:prstGeom>
        <a:solidFill>
          <a:schemeClr val="accent2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800" b="0" cap="none" spc="0">
              <a:ln w="0"/>
              <a:solidFill>
                <a:schemeClr val="bg1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</a:rPr>
            <a:t>Autocalculated</a:t>
          </a:r>
        </a:p>
      </xdr:txBody>
    </xdr:sp>
    <xdr:clientData/>
  </xdr:twoCellAnchor>
  <xdr:twoCellAnchor>
    <xdr:from>
      <xdr:col>8</xdr:col>
      <xdr:colOff>57151</xdr:colOff>
      <xdr:row>25</xdr:row>
      <xdr:rowOff>247650</xdr:rowOff>
    </xdr:from>
    <xdr:to>
      <xdr:col>10</xdr:col>
      <xdr:colOff>514351</xdr:colOff>
      <xdr:row>26</xdr:row>
      <xdr:rowOff>123825</xdr:rowOff>
    </xdr:to>
    <xdr:sp macro="" textlink="">
      <xdr:nvSpPr>
        <xdr:cNvPr id="12" name="Rounded Rectangular Callout 11"/>
        <xdr:cNvSpPr/>
      </xdr:nvSpPr>
      <xdr:spPr>
        <a:xfrm>
          <a:off x="8801101" y="5191125"/>
          <a:ext cx="1676400" cy="314325"/>
        </a:xfrm>
        <a:prstGeom prst="wedgeRoundRectCallout">
          <a:avLst>
            <a:gd name="adj1" fmla="val -85420"/>
            <a:gd name="adj2" fmla="val 16861"/>
            <a:gd name="adj3" fmla="val 16667"/>
          </a:avLst>
        </a:prstGeom>
        <a:solidFill>
          <a:schemeClr val="accent2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800" b="0" cap="none" spc="0">
              <a:ln w="0"/>
              <a:solidFill>
                <a:schemeClr val="bg1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</a:rPr>
            <a:t>Autocalculated</a:t>
          </a:r>
        </a:p>
      </xdr:txBody>
    </xdr:sp>
    <xdr:clientData/>
  </xdr:twoCellAnchor>
  <xdr:twoCellAnchor>
    <xdr:from>
      <xdr:col>7</xdr:col>
      <xdr:colOff>304800</xdr:colOff>
      <xdr:row>29</xdr:row>
      <xdr:rowOff>95250</xdr:rowOff>
    </xdr:from>
    <xdr:to>
      <xdr:col>11</xdr:col>
      <xdr:colOff>352425</xdr:colOff>
      <xdr:row>31</xdr:row>
      <xdr:rowOff>9526</xdr:rowOff>
    </xdr:to>
    <xdr:sp macro="" textlink="">
      <xdr:nvSpPr>
        <xdr:cNvPr id="13" name="Rounded Rectangular Callout 12"/>
        <xdr:cNvSpPr/>
      </xdr:nvSpPr>
      <xdr:spPr>
        <a:xfrm>
          <a:off x="8439150" y="6191250"/>
          <a:ext cx="2486025" cy="428626"/>
        </a:xfrm>
        <a:prstGeom prst="wedgeRoundRectCallout">
          <a:avLst>
            <a:gd name="adj1" fmla="val -61332"/>
            <a:gd name="adj2" fmla="val -2735"/>
            <a:gd name="adj3" fmla="val 16667"/>
          </a:avLst>
        </a:prstGeom>
        <a:solidFill>
          <a:schemeClr val="accent2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800" b="0" cap="none" spc="0">
              <a:ln w="0"/>
              <a:solidFill>
                <a:schemeClr val="bg1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</a:rPr>
            <a:t>Autopopulated from 3B</a:t>
          </a:r>
        </a:p>
      </xdr:txBody>
    </xdr:sp>
    <xdr:clientData/>
  </xdr:twoCellAnchor>
  <xdr:twoCellAnchor>
    <xdr:from>
      <xdr:col>7</xdr:col>
      <xdr:colOff>323850</xdr:colOff>
      <xdr:row>31</xdr:row>
      <xdr:rowOff>38100</xdr:rowOff>
    </xdr:from>
    <xdr:to>
      <xdr:col>11</xdr:col>
      <xdr:colOff>333375</xdr:colOff>
      <xdr:row>32</xdr:row>
      <xdr:rowOff>114300</xdr:rowOff>
    </xdr:to>
    <xdr:sp macro="" textlink="">
      <xdr:nvSpPr>
        <xdr:cNvPr id="14" name="Rounded Rectangular Callout 13"/>
        <xdr:cNvSpPr/>
      </xdr:nvSpPr>
      <xdr:spPr>
        <a:xfrm>
          <a:off x="8458200" y="6648450"/>
          <a:ext cx="2447925" cy="314325"/>
        </a:xfrm>
        <a:prstGeom prst="wedgeRoundRectCallout">
          <a:avLst>
            <a:gd name="adj1" fmla="val -63699"/>
            <a:gd name="adj2" fmla="val 1710"/>
            <a:gd name="adj3" fmla="val 16667"/>
          </a:avLst>
        </a:prstGeom>
        <a:solidFill>
          <a:schemeClr val="accent2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800" b="0" cap="none" spc="0">
              <a:ln w="0"/>
              <a:solidFill>
                <a:schemeClr val="bg1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</a:rPr>
            <a:t>Autocalculated</a:t>
          </a:r>
        </a:p>
      </xdr:txBody>
    </xdr:sp>
    <xdr:clientData/>
  </xdr:twoCellAnchor>
  <xdr:twoCellAnchor>
    <xdr:from>
      <xdr:col>5</xdr:col>
      <xdr:colOff>731259</xdr:colOff>
      <xdr:row>6</xdr:row>
      <xdr:rowOff>96693</xdr:rowOff>
    </xdr:from>
    <xdr:to>
      <xdr:col>10</xdr:col>
      <xdr:colOff>166687</xdr:colOff>
      <xdr:row>7</xdr:row>
      <xdr:rowOff>168852</xdr:rowOff>
    </xdr:to>
    <xdr:sp macro="" textlink="">
      <xdr:nvSpPr>
        <xdr:cNvPr id="15" name="Rounded Rectangular Callout 14"/>
        <xdr:cNvSpPr/>
      </xdr:nvSpPr>
      <xdr:spPr>
        <a:xfrm>
          <a:off x="6866947" y="1739756"/>
          <a:ext cx="3269240" cy="413471"/>
        </a:xfrm>
        <a:prstGeom prst="wedgeRoundRectCallout">
          <a:avLst>
            <a:gd name="adj1" fmla="val -71100"/>
            <a:gd name="adj2" fmla="val 34942"/>
            <a:gd name="adj3" fmla="val 16667"/>
          </a:avLst>
        </a:prstGeom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800" b="0" cap="none" spc="0">
              <a:ln w="0"/>
              <a:solidFill>
                <a:schemeClr val="bg1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</a:rPr>
            <a:t>If</a:t>
          </a:r>
          <a:r>
            <a:rPr lang="en-US" sz="1800" b="0" cap="none" spc="0" baseline="0">
              <a:ln w="0"/>
              <a:solidFill>
                <a:schemeClr val="bg1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</a:rPr>
            <a:t> applicable, f</a:t>
          </a:r>
          <a:r>
            <a:rPr lang="en-US" sz="1800" b="0" cap="none" spc="0">
              <a:ln w="0"/>
              <a:solidFill>
                <a:schemeClr val="bg1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</a:rPr>
            <a:t>ields to be filled in</a:t>
          </a:r>
        </a:p>
      </xdr:txBody>
    </xdr:sp>
    <xdr:clientData/>
  </xdr:twoCellAnchor>
  <xdr:twoCellAnchor>
    <xdr:from>
      <xdr:col>7</xdr:col>
      <xdr:colOff>536864</xdr:colOff>
      <xdr:row>14</xdr:row>
      <xdr:rowOff>239858</xdr:rowOff>
    </xdr:from>
    <xdr:to>
      <xdr:col>12</xdr:col>
      <xdr:colOff>519546</xdr:colOff>
      <xdr:row>16</xdr:row>
      <xdr:rowOff>381001</xdr:rowOff>
    </xdr:to>
    <xdr:sp macro="" textlink="">
      <xdr:nvSpPr>
        <xdr:cNvPr id="16" name="Rounded Rectangular Callout 15"/>
        <xdr:cNvSpPr/>
      </xdr:nvSpPr>
      <xdr:spPr>
        <a:xfrm>
          <a:off x="8667750" y="4006563"/>
          <a:ext cx="3013364" cy="790574"/>
        </a:xfrm>
        <a:prstGeom prst="wedgeRoundRectCallout">
          <a:avLst>
            <a:gd name="adj1" fmla="val -67839"/>
            <a:gd name="adj2" fmla="val 1710"/>
            <a:gd name="adj3" fmla="val 16667"/>
          </a:avLst>
        </a:prstGeom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800" b="0" cap="none" spc="0">
              <a:ln w="0"/>
              <a:solidFill>
                <a:schemeClr val="bg1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</a:rPr>
            <a:t>If applicable, fields</a:t>
          </a:r>
          <a:r>
            <a:rPr lang="en-US" sz="1800" b="0" cap="none" spc="0" baseline="0">
              <a:ln w="0"/>
              <a:solidFill>
                <a:schemeClr val="bg1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</a:rPr>
            <a:t> to be filled in </a:t>
          </a:r>
          <a:endParaRPr lang="en-US" sz="1800" b="0" cap="none" spc="0">
            <a:ln w="0"/>
            <a:solidFill>
              <a:schemeClr val="bg1"/>
            </a:solidFill>
            <a:effectLst>
              <a:outerShdw blurRad="38100" dist="25400" dir="5400000" algn="ctr" rotWithShape="0">
                <a:srgbClr val="6E747A">
                  <a:alpha val="43000"/>
                </a:srgbClr>
              </a:outerShdw>
            </a:effectLst>
          </a:endParaRPr>
        </a:p>
      </xdr:txBody>
    </xdr:sp>
    <xdr:clientData/>
  </xdr:twoCellAnchor>
  <xdr:twoCellAnchor editAs="oneCell">
    <xdr:from>
      <xdr:col>0</xdr:col>
      <xdr:colOff>65942</xdr:colOff>
      <xdr:row>0</xdr:row>
      <xdr:rowOff>21981</xdr:rowOff>
    </xdr:from>
    <xdr:to>
      <xdr:col>0</xdr:col>
      <xdr:colOff>570767</xdr:colOff>
      <xdr:row>10</xdr:row>
      <xdr:rowOff>43945</xdr:rowOff>
    </xdr:to>
    <xdr:pic>
      <xdr:nvPicPr>
        <xdr:cNvPr id="17" name="Picture 1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942" y="21981"/>
          <a:ext cx="504825" cy="502488"/>
        </a:xfrm>
        <a:prstGeom prst="rect">
          <a:avLst/>
        </a:prstGeom>
      </xdr:spPr>
    </xdr:pic>
    <xdr:clientData/>
  </xdr:twoCellAnchor>
  <xdr:twoCellAnchor editAs="oneCell">
    <xdr:from>
      <xdr:col>0</xdr:col>
      <xdr:colOff>579438</xdr:colOff>
      <xdr:row>10</xdr:row>
      <xdr:rowOff>134938</xdr:rowOff>
    </xdr:from>
    <xdr:to>
      <xdr:col>1</xdr:col>
      <xdr:colOff>473075</xdr:colOff>
      <xdr:row>12</xdr:row>
      <xdr:rowOff>129426</xdr:rowOff>
    </xdr:to>
    <xdr:pic>
      <xdr:nvPicPr>
        <xdr:cNvPr id="18" name="Picture 1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9438" y="611188"/>
          <a:ext cx="504825" cy="50248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871905</xdr:colOff>
      <xdr:row>19</xdr:row>
      <xdr:rowOff>241788</xdr:rowOff>
    </xdr:from>
    <xdr:to>
      <xdr:col>8</xdr:col>
      <xdr:colOff>29308</xdr:colOff>
      <xdr:row>23</xdr:row>
      <xdr:rowOff>58616</xdr:rowOff>
    </xdr:to>
    <xdr:sp macro="" textlink="">
      <xdr:nvSpPr>
        <xdr:cNvPr id="2" name="Rounded Rectangular Callout 1"/>
        <xdr:cNvSpPr/>
      </xdr:nvSpPr>
      <xdr:spPr>
        <a:xfrm>
          <a:off x="7239001" y="4095750"/>
          <a:ext cx="1267557" cy="725366"/>
        </a:xfrm>
        <a:prstGeom prst="wedgeRoundRectCallout">
          <a:avLst>
            <a:gd name="adj1" fmla="val -105804"/>
            <a:gd name="adj2" fmla="val 31869"/>
            <a:gd name="adj3" fmla="val 16667"/>
          </a:avLst>
        </a:prstGeom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800" b="0" cap="none" spc="0">
              <a:ln w="0"/>
              <a:solidFill>
                <a:schemeClr val="bg1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</a:rPr>
            <a:t>Fields to be filled in </a:t>
          </a:r>
        </a:p>
      </xdr:txBody>
    </xdr:sp>
    <xdr:clientData/>
  </xdr:twoCellAnchor>
  <xdr:twoCellAnchor>
    <xdr:from>
      <xdr:col>7</xdr:col>
      <xdr:colOff>95249</xdr:colOff>
      <xdr:row>37</xdr:row>
      <xdr:rowOff>109905</xdr:rowOff>
    </xdr:from>
    <xdr:to>
      <xdr:col>9</xdr:col>
      <xdr:colOff>51288</xdr:colOff>
      <xdr:row>40</xdr:row>
      <xdr:rowOff>168519</xdr:rowOff>
    </xdr:to>
    <xdr:sp macro="" textlink="">
      <xdr:nvSpPr>
        <xdr:cNvPr id="3" name="Rounded Rectangular Callout 2"/>
        <xdr:cNvSpPr/>
      </xdr:nvSpPr>
      <xdr:spPr>
        <a:xfrm>
          <a:off x="7964364" y="7839809"/>
          <a:ext cx="1172309" cy="652095"/>
        </a:xfrm>
        <a:prstGeom prst="wedgeRoundRectCallout">
          <a:avLst>
            <a:gd name="adj1" fmla="val -108917"/>
            <a:gd name="adj2" fmla="val 24635"/>
            <a:gd name="adj3" fmla="val 16667"/>
          </a:avLst>
        </a:prstGeom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600" b="0" cap="none" spc="0">
              <a:ln w="0"/>
              <a:solidFill>
                <a:schemeClr val="bg1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</a:rPr>
            <a:t>Fields to be filled in </a:t>
          </a:r>
        </a:p>
      </xdr:txBody>
    </xdr:sp>
    <xdr:clientData/>
  </xdr:twoCellAnchor>
  <xdr:twoCellAnchor>
    <xdr:from>
      <xdr:col>7</xdr:col>
      <xdr:colOff>161192</xdr:colOff>
      <xdr:row>31</xdr:row>
      <xdr:rowOff>0</xdr:rowOff>
    </xdr:from>
    <xdr:to>
      <xdr:col>9</xdr:col>
      <xdr:colOff>95249</xdr:colOff>
      <xdr:row>33</xdr:row>
      <xdr:rowOff>73269</xdr:rowOff>
    </xdr:to>
    <xdr:sp macro="" textlink="">
      <xdr:nvSpPr>
        <xdr:cNvPr id="4" name="Rounded Rectangular Callout 3"/>
        <xdr:cNvSpPr/>
      </xdr:nvSpPr>
      <xdr:spPr>
        <a:xfrm>
          <a:off x="8030307" y="6352442"/>
          <a:ext cx="1150327" cy="659423"/>
        </a:xfrm>
        <a:prstGeom prst="wedgeRoundRectCallout">
          <a:avLst>
            <a:gd name="adj1" fmla="val -108352"/>
            <a:gd name="adj2" fmla="val 23624"/>
            <a:gd name="adj3" fmla="val 16667"/>
          </a:avLst>
        </a:prstGeom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600" b="0" cap="none" spc="0">
              <a:ln w="0"/>
              <a:solidFill>
                <a:schemeClr val="bg1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</a:rPr>
            <a:t>Field to be filled in </a:t>
          </a:r>
        </a:p>
      </xdr:txBody>
    </xdr:sp>
    <xdr:clientData/>
  </xdr:twoCellAnchor>
  <xdr:twoCellAnchor>
    <xdr:from>
      <xdr:col>7</xdr:col>
      <xdr:colOff>124558</xdr:colOff>
      <xdr:row>33</xdr:row>
      <xdr:rowOff>95250</xdr:rowOff>
    </xdr:from>
    <xdr:to>
      <xdr:col>9</xdr:col>
      <xdr:colOff>58615</xdr:colOff>
      <xdr:row>36</xdr:row>
      <xdr:rowOff>161192</xdr:rowOff>
    </xdr:to>
    <xdr:sp macro="" textlink="">
      <xdr:nvSpPr>
        <xdr:cNvPr id="5" name="Rounded Rectangular Callout 4"/>
        <xdr:cNvSpPr/>
      </xdr:nvSpPr>
      <xdr:spPr>
        <a:xfrm>
          <a:off x="7993673" y="7033846"/>
          <a:ext cx="1150327" cy="659423"/>
        </a:xfrm>
        <a:prstGeom prst="wedgeRoundRectCallout">
          <a:avLst>
            <a:gd name="adj1" fmla="val -108352"/>
            <a:gd name="adj2" fmla="val 23624"/>
            <a:gd name="adj3" fmla="val 16667"/>
          </a:avLst>
        </a:prstGeom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600" b="0" cap="none" spc="0">
              <a:ln w="0"/>
              <a:solidFill>
                <a:schemeClr val="bg1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</a:rPr>
            <a:t>Field to be filled in </a:t>
          </a:r>
        </a:p>
      </xdr:txBody>
    </xdr:sp>
    <xdr:clientData/>
  </xdr:twoCellAnchor>
  <xdr:twoCellAnchor>
    <xdr:from>
      <xdr:col>7</xdr:col>
      <xdr:colOff>373673</xdr:colOff>
      <xdr:row>12</xdr:row>
      <xdr:rowOff>43961</xdr:rowOff>
    </xdr:from>
    <xdr:to>
      <xdr:col>10</xdr:col>
      <xdr:colOff>205753</xdr:colOff>
      <xdr:row>13</xdr:row>
      <xdr:rowOff>164788</xdr:rowOff>
    </xdr:to>
    <xdr:sp macro="" textlink="">
      <xdr:nvSpPr>
        <xdr:cNvPr id="6" name="Rounded Rectangular Callout 5"/>
        <xdr:cNvSpPr/>
      </xdr:nvSpPr>
      <xdr:spPr>
        <a:xfrm>
          <a:off x="8242788" y="2505807"/>
          <a:ext cx="1656484" cy="318654"/>
        </a:xfrm>
        <a:prstGeom prst="wedgeRoundRectCallout">
          <a:avLst>
            <a:gd name="adj1" fmla="val -68842"/>
            <a:gd name="adj2" fmla="val 1710"/>
            <a:gd name="adj3" fmla="val 16667"/>
          </a:avLst>
        </a:prstGeom>
        <a:solidFill>
          <a:schemeClr val="accent2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800" b="0" cap="none" spc="0">
              <a:ln w="0"/>
              <a:solidFill>
                <a:schemeClr val="bg1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</a:rPr>
            <a:t>Autocalculated</a:t>
          </a:r>
        </a:p>
      </xdr:txBody>
    </xdr:sp>
    <xdr:clientData/>
  </xdr:twoCellAnchor>
  <xdr:twoCellAnchor>
    <xdr:from>
      <xdr:col>6</xdr:col>
      <xdr:colOff>359019</xdr:colOff>
      <xdr:row>29</xdr:row>
      <xdr:rowOff>43962</xdr:rowOff>
    </xdr:from>
    <xdr:to>
      <xdr:col>9</xdr:col>
      <xdr:colOff>191099</xdr:colOff>
      <xdr:row>30</xdr:row>
      <xdr:rowOff>164789</xdr:rowOff>
    </xdr:to>
    <xdr:sp macro="" textlink="">
      <xdr:nvSpPr>
        <xdr:cNvPr id="7" name="Rounded Rectangular Callout 6"/>
        <xdr:cNvSpPr/>
      </xdr:nvSpPr>
      <xdr:spPr>
        <a:xfrm>
          <a:off x="7620000" y="6000750"/>
          <a:ext cx="1656484" cy="318654"/>
        </a:xfrm>
        <a:prstGeom prst="wedgeRoundRectCallout">
          <a:avLst>
            <a:gd name="adj1" fmla="val -68842"/>
            <a:gd name="adj2" fmla="val 1710"/>
            <a:gd name="adj3" fmla="val 16667"/>
          </a:avLst>
        </a:prstGeom>
        <a:solidFill>
          <a:schemeClr val="accent2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800" b="0" cap="none" spc="0">
              <a:ln w="0"/>
              <a:solidFill>
                <a:schemeClr val="bg1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</a:rPr>
            <a:t>Autocalculated</a:t>
          </a:r>
        </a:p>
      </xdr:txBody>
    </xdr:sp>
    <xdr:clientData/>
  </xdr:twoCellAnchor>
  <xdr:twoCellAnchor>
    <xdr:from>
      <xdr:col>5</xdr:col>
      <xdr:colOff>366346</xdr:colOff>
      <xdr:row>45</xdr:row>
      <xdr:rowOff>146538</xdr:rowOff>
    </xdr:from>
    <xdr:to>
      <xdr:col>7</xdr:col>
      <xdr:colOff>520811</xdr:colOff>
      <xdr:row>47</xdr:row>
      <xdr:rowOff>69538</xdr:rowOff>
    </xdr:to>
    <xdr:sp macro="" textlink="">
      <xdr:nvSpPr>
        <xdr:cNvPr id="8" name="Rounded Rectangular Callout 7"/>
        <xdr:cNvSpPr/>
      </xdr:nvSpPr>
      <xdr:spPr>
        <a:xfrm>
          <a:off x="6733442" y="9561634"/>
          <a:ext cx="1656484" cy="318654"/>
        </a:xfrm>
        <a:prstGeom prst="wedgeRoundRectCallout">
          <a:avLst>
            <a:gd name="adj1" fmla="val -68842"/>
            <a:gd name="adj2" fmla="val 1710"/>
            <a:gd name="adj3" fmla="val 16667"/>
          </a:avLst>
        </a:prstGeom>
        <a:solidFill>
          <a:schemeClr val="accent2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800" b="0" cap="none" spc="0">
              <a:ln w="0"/>
              <a:solidFill>
                <a:schemeClr val="bg1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</a:rPr>
            <a:t>Autocalculated</a:t>
          </a:r>
        </a:p>
      </xdr:txBody>
    </xdr:sp>
    <xdr:clientData/>
  </xdr:twoCellAnchor>
  <xdr:twoCellAnchor>
    <xdr:from>
      <xdr:col>6</xdr:col>
      <xdr:colOff>293078</xdr:colOff>
      <xdr:row>58</xdr:row>
      <xdr:rowOff>65943</xdr:rowOff>
    </xdr:from>
    <xdr:to>
      <xdr:col>9</xdr:col>
      <xdr:colOff>125158</xdr:colOff>
      <xdr:row>59</xdr:row>
      <xdr:rowOff>186770</xdr:rowOff>
    </xdr:to>
    <xdr:sp macro="" textlink="">
      <xdr:nvSpPr>
        <xdr:cNvPr id="9" name="Rounded Rectangular Callout 8"/>
        <xdr:cNvSpPr/>
      </xdr:nvSpPr>
      <xdr:spPr>
        <a:xfrm>
          <a:off x="7554059" y="12052789"/>
          <a:ext cx="1656484" cy="318654"/>
        </a:xfrm>
        <a:prstGeom prst="wedgeRoundRectCallout">
          <a:avLst>
            <a:gd name="adj1" fmla="val -87419"/>
            <a:gd name="adj2" fmla="val -120155"/>
            <a:gd name="adj3" fmla="val 16667"/>
          </a:avLst>
        </a:prstGeom>
        <a:solidFill>
          <a:schemeClr val="accent2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800" b="0" cap="none" spc="0">
              <a:ln w="0"/>
              <a:solidFill>
                <a:schemeClr val="bg1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</a:rPr>
            <a:t>Autocalculated</a:t>
          </a:r>
        </a:p>
      </xdr:txBody>
    </xdr:sp>
    <xdr:clientData/>
  </xdr:twoCellAnchor>
  <xdr:twoCellAnchor editAs="oneCell">
    <xdr:from>
      <xdr:col>0</xdr:col>
      <xdr:colOff>112568</xdr:colOff>
      <xdr:row>0</xdr:row>
      <xdr:rowOff>103909</xdr:rowOff>
    </xdr:from>
    <xdr:to>
      <xdr:col>1</xdr:col>
      <xdr:colOff>11257</xdr:colOff>
      <xdr:row>3</xdr:row>
      <xdr:rowOff>34897</xdr:rowOff>
    </xdr:to>
    <xdr:pic>
      <xdr:nvPicPr>
        <xdr:cNvPr id="10" name="Picture 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568" y="103909"/>
          <a:ext cx="504825" cy="502488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19050</xdr:rowOff>
    </xdr:from>
    <xdr:to>
      <xdr:col>0</xdr:col>
      <xdr:colOff>590550</xdr:colOff>
      <xdr:row>1</xdr:row>
      <xdr:rowOff>226263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19050"/>
          <a:ext cx="504825" cy="5024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W12"/>
  <sheetViews>
    <sheetView zoomScale="160" zoomScaleNormal="16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C8" sqref="C8"/>
    </sheetView>
  </sheetViews>
  <sheetFormatPr defaultRowHeight="15" x14ac:dyDescent="0.25"/>
  <cols>
    <col min="2" max="2" width="34.7109375" customWidth="1"/>
    <col min="3" max="5" width="9" customWidth="1"/>
    <col min="8" max="8" width="8.28515625" customWidth="1"/>
    <col min="46" max="47" width="15.85546875" style="29" customWidth="1"/>
    <col min="48" max="48" width="18" style="29" customWidth="1"/>
    <col min="49" max="49" width="15.85546875" style="29" customWidth="1"/>
  </cols>
  <sheetData>
    <row r="1" spans="1:49" x14ac:dyDescent="0.25">
      <c r="B1" s="35"/>
      <c r="C1" s="189" t="s">
        <v>26</v>
      </c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89"/>
      <c r="R1" s="189"/>
      <c r="S1" s="189"/>
      <c r="T1" s="189"/>
      <c r="U1" s="189"/>
      <c r="V1" s="189"/>
      <c r="W1" s="189"/>
      <c r="X1" s="189"/>
      <c r="Y1" s="189"/>
      <c r="Z1" s="189"/>
      <c r="AA1" s="190"/>
      <c r="AB1" s="191" t="s">
        <v>29</v>
      </c>
      <c r="AC1" s="192"/>
      <c r="AD1" s="192"/>
      <c r="AE1" s="192"/>
      <c r="AF1" s="192"/>
      <c r="AG1" s="192"/>
      <c r="AH1" s="192"/>
      <c r="AI1" s="192"/>
      <c r="AJ1" s="192"/>
      <c r="AK1" s="192"/>
      <c r="AL1" s="192"/>
      <c r="AM1" s="192"/>
      <c r="AN1" s="192"/>
      <c r="AO1" s="192"/>
      <c r="AP1" s="192"/>
      <c r="AQ1" s="192"/>
      <c r="AR1" s="192"/>
      <c r="AS1" s="193"/>
      <c r="AT1" s="194" t="s">
        <v>33</v>
      </c>
      <c r="AU1" s="194"/>
      <c r="AV1" s="194"/>
      <c r="AW1" s="194"/>
    </row>
    <row r="2" spans="1:49" s="26" customFormat="1" x14ac:dyDescent="0.25">
      <c r="A2" s="165"/>
      <c r="B2" s="38" t="s">
        <v>39</v>
      </c>
      <c r="C2" s="168">
        <v>2.5000000000000001E-3</v>
      </c>
      <c r="D2" s="168"/>
      <c r="E2" s="168"/>
      <c r="F2" s="183">
        <v>0.03</v>
      </c>
      <c r="G2" s="184"/>
      <c r="H2" s="184"/>
      <c r="I2" s="187">
        <v>0.05</v>
      </c>
      <c r="J2" s="188"/>
      <c r="K2" s="188"/>
      <c r="L2" s="169">
        <v>0.12</v>
      </c>
      <c r="M2" s="170"/>
      <c r="N2" s="170"/>
      <c r="O2" s="171"/>
      <c r="P2" s="172">
        <v>0.18</v>
      </c>
      <c r="Q2" s="173"/>
      <c r="R2" s="173"/>
      <c r="S2" s="174"/>
      <c r="T2" s="175">
        <v>0.28000000000000003</v>
      </c>
      <c r="U2" s="176"/>
      <c r="V2" s="176"/>
      <c r="W2" s="177"/>
      <c r="X2" s="178" t="s">
        <v>27</v>
      </c>
      <c r="Y2" s="179"/>
      <c r="Z2" s="179"/>
      <c r="AA2" s="180"/>
      <c r="AB2" s="181">
        <v>2.5000000000000001E-3</v>
      </c>
      <c r="AC2" s="182"/>
      <c r="AD2" s="183">
        <v>0.03</v>
      </c>
      <c r="AE2" s="184"/>
      <c r="AF2" s="187">
        <v>0.05</v>
      </c>
      <c r="AG2" s="188"/>
      <c r="AH2" s="169">
        <v>0.12</v>
      </c>
      <c r="AI2" s="170"/>
      <c r="AJ2" s="171"/>
      <c r="AK2" s="172">
        <v>0.18</v>
      </c>
      <c r="AL2" s="173"/>
      <c r="AM2" s="174"/>
      <c r="AN2" s="175">
        <v>0.28000000000000003</v>
      </c>
      <c r="AO2" s="176"/>
      <c r="AP2" s="177"/>
      <c r="AQ2" s="178" t="s">
        <v>27</v>
      </c>
      <c r="AR2" s="179"/>
      <c r="AS2" s="180"/>
      <c r="AT2" s="185" t="s">
        <v>30</v>
      </c>
      <c r="AU2" s="186"/>
      <c r="AV2" s="166" t="s">
        <v>31</v>
      </c>
      <c r="AW2" s="167" t="s">
        <v>32</v>
      </c>
    </row>
    <row r="3" spans="1:49" x14ac:dyDescent="0.25">
      <c r="A3" s="165"/>
      <c r="B3" s="37" t="s">
        <v>40</v>
      </c>
      <c r="C3" s="64" t="s">
        <v>23</v>
      </c>
      <c r="D3" s="64" t="s">
        <v>24</v>
      </c>
      <c r="E3" s="64" t="s">
        <v>25</v>
      </c>
      <c r="F3" s="32" t="s">
        <v>23</v>
      </c>
      <c r="G3" s="32" t="s">
        <v>24</v>
      </c>
      <c r="H3" s="32" t="s">
        <v>25</v>
      </c>
      <c r="I3" s="31" t="s">
        <v>23</v>
      </c>
      <c r="J3" s="31" t="s">
        <v>24</v>
      </c>
      <c r="K3" s="31" t="s">
        <v>25</v>
      </c>
      <c r="L3" s="30" t="s">
        <v>23</v>
      </c>
      <c r="M3" s="30" t="s">
        <v>24</v>
      </c>
      <c r="N3" s="30" t="s">
        <v>25</v>
      </c>
      <c r="O3" s="30" t="s">
        <v>93</v>
      </c>
      <c r="P3" s="33" t="s">
        <v>23</v>
      </c>
      <c r="Q3" s="33" t="s">
        <v>24</v>
      </c>
      <c r="R3" s="33" t="s">
        <v>25</v>
      </c>
      <c r="S3" s="33" t="s">
        <v>93</v>
      </c>
      <c r="T3" s="34" t="s">
        <v>23</v>
      </c>
      <c r="U3" s="34" t="s">
        <v>24</v>
      </c>
      <c r="V3" s="34" t="s">
        <v>25</v>
      </c>
      <c r="W3" s="34" t="s">
        <v>93</v>
      </c>
      <c r="X3" s="36" t="s">
        <v>23</v>
      </c>
      <c r="Y3" s="36" t="s">
        <v>24</v>
      </c>
      <c r="Z3" s="36" t="s">
        <v>25</v>
      </c>
      <c r="AA3" s="36" t="s">
        <v>93</v>
      </c>
      <c r="AB3" s="64" t="s">
        <v>23</v>
      </c>
      <c r="AC3" s="64" t="s">
        <v>28</v>
      </c>
      <c r="AD3" s="32" t="s">
        <v>23</v>
      </c>
      <c r="AE3" s="32" t="s">
        <v>28</v>
      </c>
      <c r="AF3" s="31" t="s">
        <v>23</v>
      </c>
      <c r="AG3" s="31" t="s">
        <v>28</v>
      </c>
      <c r="AH3" s="30" t="s">
        <v>23</v>
      </c>
      <c r="AI3" s="30" t="s">
        <v>28</v>
      </c>
      <c r="AJ3" s="30" t="s">
        <v>93</v>
      </c>
      <c r="AK3" s="33" t="s">
        <v>23</v>
      </c>
      <c r="AL3" s="33" t="s">
        <v>28</v>
      </c>
      <c r="AM3" s="33" t="s">
        <v>93</v>
      </c>
      <c r="AN3" s="34" t="s">
        <v>23</v>
      </c>
      <c r="AO3" s="34" t="s">
        <v>28</v>
      </c>
      <c r="AP3" s="34" t="s">
        <v>93</v>
      </c>
      <c r="AQ3" s="36" t="s">
        <v>23</v>
      </c>
      <c r="AR3" s="36" t="s">
        <v>28</v>
      </c>
      <c r="AS3" s="36" t="s">
        <v>93</v>
      </c>
      <c r="AT3" s="162" t="s">
        <v>23</v>
      </c>
      <c r="AU3" s="162" t="s">
        <v>167</v>
      </c>
      <c r="AV3" s="166"/>
      <c r="AW3" s="167"/>
    </row>
    <row r="4" spans="1:49" ht="30" x14ac:dyDescent="0.25">
      <c r="A4" s="39"/>
      <c r="B4" s="139" t="s">
        <v>35</v>
      </c>
      <c r="C4" s="127">
        <v>0</v>
      </c>
      <c r="D4" s="46">
        <f>(C4*0.25%)/2</f>
        <v>0</v>
      </c>
      <c r="E4" s="46">
        <f>(C4*0.25%)/2</f>
        <v>0</v>
      </c>
      <c r="F4" s="127">
        <v>0</v>
      </c>
      <c r="G4" s="46">
        <f>(F4*3%)/2</f>
        <v>0</v>
      </c>
      <c r="H4" s="46">
        <f>(F4*3%)/2</f>
        <v>0</v>
      </c>
      <c r="I4" s="127">
        <v>0</v>
      </c>
      <c r="J4" s="46">
        <f>(I4*5%)/2</f>
        <v>0</v>
      </c>
      <c r="K4" s="46">
        <f>(I4*5%)/2</f>
        <v>0</v>
      </c>
      <c r="L4" s="127">
        <v>10000</v>
      </c>
      <c r="M4" s="46">
        <f>(L4*12%)/2</f>
        <v>600</v>
      </c>
      <c r="N4" s="46">
        <f t="shared" ref="N4:N11" si="0">(L4*12%)/2</f>
        <v>600</v>
      </c>
      <c r="O4" s="127">
        <v>1000</v>
      </c>
      <c r="P4" s="127">
        <v>0</v>
      </c>
      <c r="Q4" s="46">
        <f>(P4*18%)/2</f>
        <v>0</v>
      </c>
      <c r="R4" s="46">
        <f>(P4*18%)/2</f>
        <v>0</v>
      </c>
      <c r="S4" s="127">
        <v>0</v>
      </c>
      <c r="T4" s="127">
        <v>0</v>
      </c>
      <c r="U4" s="46">
        <f>(T4*28%)/2</f>
        <v>0</v>
      </c>
      <c r="V4" s="46">
        <f>(T4*28%)/2</f>
        <v>0</v>
      </c>
      <c r="W4" s="127">
        <v>0</v>
      </c>
      <c r="X4" s="46">
        <f>F4+I4+L4+P4+T4</f>
        <v>10000</v>
      </c>
      <c r="Y4" s="46">
        <f>G4+J4+M4+Q4+U4</f>
        <v>600</v>
      </c>
      <c r="Z4" s="46">
        <f>H4+K4+N4+R4+V4</f>
        <v>600</v>
      </c>
      <c r="AA4" s="46">
        <f>O4+S4+W4</f>
        <v>1000</v>
      </c>
      <c r="AB4" s="127">
        <v>0</v>
      </c>
      <c r="AC4" s="47">
        <v>0</v>
      </c>
      <c r="AD4" s="127">
        <v>0</v>
      </c>
      <c r="AE4" s="47">
        <f>(AD4*3%)</f>
        <v>0</v>
      </c>
      <c r="AF4" s="127">
        <v>0</v>
      </c>
      <c r="AG4" s="47">
        <f>(AF4*5%)</f>
        <v>0</v>
      </c>
      <c r="AH4" s="127">
        <v>10000</v>
      </c>
      <c r="AI4" s="47">
        <f>(AH4*12%)</f>
        <v>1200</v>
      </c>
      <c r="AJ4" s="127">
        <v>1000</v>
      </c>
      <c r="AK4" s="127">
        <v>0</v>
      </c>
      <c r="AL4" s="47">
        <f>(AK4*18%)</f>
        <v>0</v>
      </c>
      <c r="AM4" s="127">
        <v>0</v>
      </c>
      <c r="AN4" s="127">
        <v>0</v>
      </c>
      <c r="AO4" s="47">
        <f>(AN4*28%)</f>
        <v>0</v>
      </c>
      <c r="AP4" s="127">
        <v>0</v>
      </c>
      <c r="AQ4" s="45">
        <f>AD4+AF4+AH4+AK4+AN4</f>
        <v>10000</v>
      </c>
      <c r="AR4" s="45">
        <f>AE4+AG4+AI4+AL4+AO4</f>
        <v>1200</v>
      </c>
      <c r="AS4" s="45">
        <f>AP4+AM4+AJ4</f>
        <v>1000</v>
      </c>
      <c r="AT4" s="48">
        <v>100000</v>
      </c>
      <c r="AU4" s="48">
        <v>5000</v>
      </c>
      <c r="AV4" s="48">
        <v>10000</v>
      </c>
      <c r="AW4" s="48">
        <v>10000</v>
      </c>
    </row>
    <row r="5" spans="1:49" ht="45" x14ac:dyDescent="0.25">
      <c r="A5" s="41" t="s">
        <v>34</v>
      </c>
      <c r="B5" s="140" t="s">
        <v>36</v>
      </c>
      <c r="C5" s="127">
        <v>0</v>
      </c>
      <c r="D5" s="46">
        <f t="shared" ref="D5:D11" si="1">(C5*0.25%)/2</f>
        <v>0</v>
      </c>
      <c r="E5" s="46">
        <f t="shared" ref="E5:E11" si="2">(C5*0.25%)/2</f>
        <v>0</v>
      </c>
      <c r="F5" s="127">
        <v>0</v>
      </c>
      <c r="G5" s="46">
        <f t="shared" ref="G5:G11" si="3">(F5*3%)/2</f>
        <v>0</v>
      </c>
      <c r="H5" s="46">
        <f t="shared" ref="H5:H11" si="4">(F5*3%)/2</f>
        <v>0</v>
      </c>
      <c r="I5" s="127">
        <v>0</v>
      </c>
      <c r="J5" s="46">
        <f t="shared" ref="J5:J11" si="5">(I5*5%)/2</f>
        <v>0</v>
      </c>
      <c r="K5" s="46">
        <f t="shared" ref="K5:K11" si="6">(I5*5%)/2</f>
        <v>0</v>
      </c>
      <c r="L5" s="127">
        <v>1000</v>
      </c>
      <c r="M5" s="46">
        <f t="shared" ref="M5:M11" si="7">(L5*12%)/2</f>
        <v>60</v>
      </c>
      <c r="N5" s="46">
        <f t="shared" si="0"/>
        <v>60</v>
      </c>
      <c r="O5" s="127">
        <v>100</v>
      </c>
      <c r="P5" s="127">
        <v>0</v>
      </c>
      <c r="Q5" s="46">
        <f t="shared" ref="Q5:Q11" si="8">(P5*18%)/2</f>
        <v>0</v>
      </c>
      <c r="R5" s="46">
        <f t="shared" ref="R5:R11" si="9">(P5*18%)/2</f>
        <v>0</v>
      </c>
      <c r="S5" s="127">
        <v>0</v>
      </c>
      <c r="T5" s="127">
        <v>0</v>
      </c>
      <c r="U5" s="46">
        <f t="shared" ref="U5:U11" si="10">(T5*28%)/2</f>
        <v>0</v>
      </c>
      <c r="V5" s="46">
        <f t="shared" ref="V5:V11" si="11">(T5*28%)/2</f>
        <v>0</v>
      </c>
      <c r="W5" s="127">
        <v>0</v>
      </c>
      <c r="X5" s="46">
        <f t="shared" ref="X5:X11" si="12">F5+I5+L5+P5+T5</f>
        <v>1000</v>
      </c>
      <c r="Y5" s="46">
        <f t="shared" ref="Y5:Y7" si="13">G5+J5+M5+Q5+U5</f>
        <v>60</v>
      </c>
      <c r="Z5" s="46">
        <f t="shared" ref="Z5:Z7" si="14">H5+K5+N5+R5+V5</f>
        <v>60</v>
      </c>
      <c r="AA5" s="46">
        <f>O5+S5+W5</f>
        <v>100</v>
      </c>
      <c r="AB5" s="127">
        <v>0</v>
      </c>
      <c r="AC5" s="47">
        <v>0</v>
      </c>
      <c r="AD5" s="127">
        <v>0</v>
      </c>
      <c r="AE5" s="47">
        <f t="shared" ref="AE5:AE11" si="15">(AD5*3%)</f>
        <v>0</v>
      </c>
      <c r="AF5" s="127">
        <v>0</v>
      </c>
      <c r="AG5" s="47">
        <f t="shared" ref="AG5:AG11" si="16">(AF5*5%)</f>
        <v>0</v>
      </c>
      <c r="AH5" s="127">
        <v>1000</v>
      </c>
      <c r="AI5" s="47">
        <f t="shared" ref="AI5:AI11" si="17">(AH5*12%)</f>
        <v>120</v>
      </c>
      <c r="AJ5" s="127">
        <v>100</v>
      </c>
      <c r="AK5" s="127">
        <v>0</v>
      </c>
      <c r="AL5" s="47">
        <f t="shared" ref="AL5:AL11" si="18">(AK5*18%)</f>
        <v>0</v>
      </c>
      <c r="AM5" s="127">
        <v>0</v>
      </c>
      <c r="AN5" s="127">
        <v>0</v>
      </c>
      <c r="AO5" s="47">
        <f t="shared" ref="AO5:AO11" si="19">(AN5*28%)</f>
        <v>0</v>
      </c>
      <c r="AP5" s="127">
        <v>0</v>
      </c>
      <c r="AQ5" s="45">
        <f t="shared" ref="AQ5:AQ7" si="20">AD5+AF5+AH5+AK5+AN5</f>
        <v>1000</v>
      </c>
      <c r="AR5" s="45">
        <f t="shared" ref="AR5:AR7" si="21">AE5+AG5+AI5+AL5+AO5</f>
        <v>120</v>
      </c>
      <c r="AS5" s="45">
        <f t="shared" ref="AS5:AS11" si="22">AP5+AM5+AJ5</f>
        <v>100</v>
      </c>
      <c r="AT5" s="48">
        <v>1000</v>
      </c>
      <c r="AU5" s="48"/>
      <c r="AV5" s="48">
        <v>1000</v>
      </c>
      <c r="AW5" s="48">
        <v>1000</v>
      </c>
    </row>
    <row r="6" spans="1:49" s="25" customFormat="1" ht="15.75" x14ac:dyDescent="0.25">
      <c r="A6" s="41" t="s">
        <v>34</v>
      </c>
      <c r="B6" s="141" t="s">
        <v>43</v>
      </c>
      <c r="C6" s="127">
        <v>0</v>
      </c>
      <c r="D6" s="46">
        <f t="shared" si="1"/>
        <v>0</v>
      </c>
      <c r="E6" s="46">
        <f t="shared" si="2"/>
        <v>0</v>
      </c>
      <c r="F6" s="127">
        <v>0</v>
      </c>
      <c r="G6" s="46">
        <f t="shared" si="3"/>
        <v>0</v>
      </c>
      <c r="H6" s="46">
        <f t="shared" si="4"/>
        <v>0</v>
      </c>
      <c r="I6" s="127">
        <v>0</v>
      </c>
      <c r="J6" s="46">
        <f t="shared" si="5"/>
        <v>0</v>
      </c>
      <c r="K6" s="46">
        <f t="shared" si="6"/>
        <v>0</v>
      </c>
      <c r="L6" s="127">
        <v>1000</v>
      </c>
      <c r="M6" s="46">
        <f t="shared" si="7"/>
        <v>60</v>
      </c>
      <c r="N6" s="46">
        <f t="shared" si="0"/>
        <v>60</v>
      </c>
      <c r="O6" s="127">
        <v>100</v>
      </c>
      <c r="P6" s="127">
        <v>0</v>
      </c>
      <c r="Q6" s="46">
        <f t="shared" si="8"/>
        <v>0</v>
      </c>
      <c r="R6" s="46">
        <f t="shared" si="9"/>
        <v>0</v>
      </c>
      <c r="S6" s="127">
        <v>0</v>
      </c>
      <c r="T6" s="127">
        <v>0</v>
      </c>
      <c r="U6" s="46">
        <f t="shared" si="10"/>
        <v>0</v>
      </c>
      <c r="V6" s="46">
        <f t="shared" si="11"/>
        <v>0</v>
      </c>
      <c r="W6" s="127">
        <v>0</v>
      </c>
      <c r="X6" s="46">
        <f t="shared" si="12"/>
        <v>1000</v>
      </c>
      <c r="Y6" s="46">
        <f t="shared" si="13"/>
        <v>60</v>
      </c>
      <c r="Z6" s="46">
        <f t="shared" si="14"/>
        <v>60</v>
      </c>
      <c r="AA6" s="46">
        <f t="shared" ref="AA6:AA11" si="23">O6+S6+W6</f>
        <v>100</v>
      </c>
      <c r="AB6" s="127">
        <v>0</v>
      </c>
      <c r="AC6" s="47">
        <v>0</v>
      </c>
      <c r="AD6" s="127">
        <v>0</v>
      </c>
      <c r="AE6" s="47">
        <f t="shared" si="15"/>
        <v>0</v>
      </c>
      <c r="AF6" s="127">
        <v>0</v>
      </c>
      <c r="AG6" s="47">
        <f t="shared" si="16"/>
        <v>0</v>
      </c>
      <c r="AH6" s="127">
        <v>1000</v>
      </c>
      <c r="AI6" s="47">
        <f t="shared" si="17"/>
        <v>120</v>
      </c>
      <c r="AJ6" s="127">
        <v>100</v>
      </c>
      <c r="AK6" s="127">
        <v>0</v>
      </c>
      <c r="AL6" s="47">
        <f t="shared" si="18"/>
        <v>0</v>
      </c>
      <c r="AM6" s="127">
        <v>0</v>
      </c>
      <c r="AN6" s="127">
        <v>0</v>
      </c>
      <c r="AO6" s="47">
        <f t="shared" si="19"/>
        <v>0</v>
      </c>
      <c r="AP6" s="127">
        <v>0</v>
      </c>
      <c r="AQ6" s="45">
        <f t="shared" si="20"/>
        <v>1000</v>
      </c>
      <c r="AR6" s="45">
        <f t="shared" si="21"/>
        <v>120</v>
      </c>
      <c r="AS6" s="45">
        <f t="shared" si="22"/>
        <v>100</v>
      </c>
      <c r="AT6" s="48">
        <v>1000</v>
      </c>
      <c r="AU6" s="48"/>
      <c r="AV6" s="48">
        <v>1000</v>
      </c>
      <c r="AW6" s="48">
        <v>1000</v>
      </c>
    </row>
    <row r="7" spans="1:49" ht="15.75" hidden="1" x14ac:dyDescent="0.25">
      <c r="A7" s="41"/>
      <c r="B7" s="142"/>
      <c r="C7" s="127">
        <v>0</v>
      </c>
      <c r="D7" s="46">
        <f t="shared" si="1"/>
        <v>0</v>
      </c>
      <c r="E7" s="46">
        <f t="shared" si="2"/>
        <v>0</v>
      </c>
      <c r="F7" s="127">
        <v>0</v>
      </c>
      <c r="G7" s="46">
        <f t="shared" si="3"/>
        <v>0</v>
      </c>
      <c r="H7" s="46">
        <f t="shared" si="4"/>
        <v>0</v>
      </c>
      <c r="I7" s="127">
        <v>0</v>
      </c>
      <c r="J7" s="46">
        <f t="shared" si="5"/>
        <v>0</v>
      </c>
      <c r="K7" s="46">
        <f t="shared" si="6"/>
        <v>0</v>
      </c>
      <c r="L7" s="127">
        <v>0</v>
      </c>
      <c r="M7" s="46">
        <f t="shared" si="7"/>
        <v>0</v>
      </c>
      <c r="N7" s="46">
        <f t="shared" si="0"/>
        <v>0</v>
      </c>
      <c r="O7" s="127">
        <v>0</v>
      </c>
      <c r="P7" s="127">
        <v>0</v>
      </c>
      <c r="Q7" s="46">
        <f t="shared" si="8"/>
        <v>0</v>
      </c>
      <c r="R7" s="46">
        <f t="shared" si="9"/>
        <v>0</v>
      </c>
      <c r="S7" s="127">
        <v>0</v>
      </c>
      <c r="T7" s="127">
        <v>0</v>
      </c>
      <c r="U7" s="46">
        <f t="shared" si="10"/>
        <v>0</v>
      </c>
      <c r="V7" s="46">
        <f t="shared" si="11"/>
        <v>0</v>
      </c>
      <c r="W7" s="127">
        <v>0</v>
      </c>
      <c r="X7" s="46">
        <f t="shared" si="12"/>
        <v>0</v>
      </c>
      <c r="Y7" s="46">
        <f t="shared" si="13"/>
        <v>0</v>
      </c>
      <c r="Z7" s="46">
        <f t="shared" si="14"/>
        <v>0</v>
      </c>
      <c r="AA7" s="46">
        <f t="shared" si="23"/>
        <v>0</v>
      </c>
      <c r="AB7" s="127">
        <v>0</v>
      </c>
      <c r="AC7" s="47">
        <v>0</v>
      </c>
      <c r="AD7" s="127">
        <v>0</v>
      </c>
      <c r="AE7" s="47">
        <f t="shared" si="15"/>
        <v>0</v>
      </c>
      <c r="AF7" s="127">
        <v>0</v>
      </c>
      <c r="AG7" s="47">
        <f t="shared" si="16"/>
        <v>0</v>
      </c>
      <c r="AH7" s="127">
        <v>0</v>
      </c>
      <c r="AI7" s="47">
        <f t="shared" si="17"/>
        <v>0</v>
      </c>
      <c r="AJ7" s="127">
        <v>0</v>
      </c>
      <c r="AK7" s="127">
        <v>0</v>
      </c>
      <c r="AL7" s="47">
        <f t="shared" si="18"/>
        <v>0</v>
      </c>
      <c r="AM7" s="127">
        <v>0</v>
      </c>
      <c r="AN7" s="127">
        <v>0</v>
      </c>
      <c r="AO7" s="47">
        <f t="shared" si="19"/>
        <v>0</v>
      </c>
      <c r="AP7" s="127">
        <v>0</v>
      </c>
      <c r="AQ7" s="45">
        <f t="shared" si="20"/>
        <v>0</v>
      </c>
      <c r="AR7" s="45">
        <f t="shared" si="21"/>
        <v>0</v>
      </c>
      <c r="AS7" s="45">
        <f t="shared" si="22"/>
        <v>0</v>
      </c>
      <c r="AT7" s="48">
        <v>0</v>
      </c>
      <c r="AU7" s="48"/>
      <c r="AV7" s="48">
        <v>0</v>
      </c>
      <c r="AW7" s="48">
        <v>0</v>
      </c>
    </row>
    <row r="8" spans="1:49" ht="30" x14ac:dyDescent="0.25">
      <c r="A8" s="41" t="s">
        <v>34</v>
      </c>
      <c r="B8" s="143" t="s">
        <v>161</v>
      </c>
      <c r="C8" s="127">
        <v>0</v>
      </c>
      <c r="D8" s="46">
        <f>(C8*0.25%)/2</f>
        <v>0</v>
      </c>
      <c r="E8" s="46">
        <f t="shared" si="2"/>
        <v>0</v>
      </c>
      <c r="F8" s="127">
        <v>0</v>
      </c>
      <c r="G8" s="46">
        <f t="shared" si="3"/>
        <v>0</v>
      </c>
      <c r="H8" s="46">
        <f t="shared" si="4"/>
        <v>0</v>
      </c>
      <c r="I8" s="127">
        <v>0</v>
      </c>
      <c r="J8" s="46">
        <f t="shared" si="5"/>
        <v>0</v>
      </c>
      <c r="K8" s="46">
        <f t="shared" si="6"/>
        <v>0</v>
      </c>
      <c r="L8" s="127">
        <v>1000</v>
      </c>
      <c r="M8" s="46">
        <f t="shared" si="7"/>
        <v>60</v>
      </c>
      <c r="N8" s="46">
        <f t="shared" si="0"/>
        <v>60</v>
      </c>
      <c r="O8" s="127">
        <v>100</v>
      </c>
      <c r="P8" s="127">
        <v>0</v>
      </c>
      <c r="Q8" s="46">
        <f t="shared" si="8"/>
        <v>0</v>
      </c>
      <c r="R8" s="46">
        <f t="shared" si="9"/>
        <v>0</v>
      </c>
      <c r="S8" s="127">
        <v>0</v>
      </c>
      <c r="T8" s="127">
        <v>0</v>
      </c>
      <c r="U8" s="46">
        <f t="shared" si="10"/>
        <v>0</v>
      </c>
      <c r="V8" s="46">
        <f t="shared" si="11"/>
        <v>0</v>
      </c>
      <c r="W8" s="127">
        <v>0</v>
      </c>
      <c r="X8" s="46">
        <f t="shared" si="12"/>
        <v>1000</v>
      </c>
      <c r="Y8" s="46">
        <f>D8+G8+J8+M8+Q8+U8</f>
        <v>60</v>
      </c>
      <c r="Z8" s="46">
        <f>E8+H8+K8+N8+R8+V8</f>
        <v>60</v>
      </c>
      <c r="AA8" s="46">
        <f t="shared" si="23"/>
        <v>100</v>
      </c>
      <c r="AB8" s="127">
        <v>0</v>
      </c>
      <c r="AC8" s="47">
        <f>(AB8*0.25%)</f>
        <v>0</v>
      </c>
      <c r="AD8" s="127">
        <v>0</v>
      </c>
      <c r="AE8" s="47">
        <f t="shared" si="15"/>
        <v>0</v>
      </c>
      <c r="AF8" s="127">
        <v>0</v>
      </c>
      <c r="AG8" s="47">
        <f t="shared" si="16"/>
        <v>0</v>
      </c>
      <c r="AH8" s="127">
        <v>1000</v>
      </c>
      <c r="AI8" s="47">
        <f t="shared" si="17"/>
        <v>120</v>
      </c>
      <c r="AJ8" s="127">
        <v>100</v>
      </c>
      <c r="AK8" s="127">
        <v>0</v>
      </c>
      <c r="AL8" s="47">
        <f t="shared" si="18"/>
        <v>0</v>
      </c>
      <c r="AM8" s="127">
        <v>0</v>
      </c>
      <c r="AN8" s="127">
        <v>0</v>
      </c>
      <c r="AO8" s="47">
        <f t="shared" si="19"/>
        <v>0</v>
      </c>
      <c r="AP8" s="127">
        <v>0</v>
      </c>
      <c r="AQ8" s="45">
        <f>AB8+AD8+AF8+AH8+AK8+AN8</f>
        <v>1000</v>
      </c>
      <c r="AR8" s="45">
        <f>AC8+AE8+AG8+AI8+AL8+AO8</f>
        <v>120</v>
      </c>
      <c r="AS8" s="45">
        <f t="shared" si="22"/>
        <v>100</v>
      </c>
      <c r="AT8" s="48">
        <v>1000</v>
      </c>
      <c r="AU8" s="48"/>
      <c r="AV8" s="48">
        <v>1000</v>
      </c>
      <c r="AW8" s="48">
        <v>1000</v>
      </c>
    </row>
    <row r="9" spans="1:49" s="25" customFormat="1" ht="15.75" x14ac:dyDescent="0.25">
      <c r="A9" s="41" t="s">
        <v>37</v>
      </c>
      <c r="B9" s="145" t="s">
        <v>42</v>
      </c>
      <c r="C9" s="127">
        <v>0</v>
      </c>
      <c r="D9" s="46">
        <f t="shared" si="1"/>
        <v>0</v>
      </c>
      <c r="E9" s="46">
        <f t="shared" si="2"/>
        <v>0</v>
      </c>
      <c r="F9" s="127">
        <v>0</v>
      </c>
      <c r="G9" s="46">
        <f t="shared" si="3"/>
        <v>0</v>
      </c>
      <c r="H9" s="46">
        <f t="shared" si="4"/>
        <v>0</v>
      </c>
      <c r="I9" s="127">
        <v>0</v>
      </c>
      <c r="J9" s="46">
        <f t="shared" si="5"/>
        <v>0</v>
      </c>
      <c r="K9" s="46">
        <f t="shared" si="6"/>
        <v>0</v>
      </c>
      <c r="L9" s="127">
        <v>1000</v>
      </c>
      <c r="M9" s="46">
        <f t="shared" si="7"/>
        <v>60</v>
      </c>
      <c r="N9" s="46">
        <f t="shared" si="0"/>
        <v>60</v>
      </c>
      <c r="O9" s="127">
        <v>100</v>
      </c>
      <c r="P9" s="127">
        <v>0</v>
      </c>
      <c r="Q9" s="46">
        <f t="shared" si="8"/>
        <v>0</v>
      </c>
      <c r="R9" s="46">
        <f t="shared" si="9"/>
        <v>0</v>
      </c>
      <c r="S9" s="127">
        <v>0</v>
      </c>
      <c r="T9" s="127">
        <v>0</v>
      </c>
      <c r="U9" s="46">
        <f t="shared" si="10"/>
        <v>0</v>
      </c>
      <c r="V9" s="46">
        <f t="shared" si="11"/>
        <v>0</v>
      </c>
      <c r="W9" s="127">
        <v>0</v>
      </c>
      <c r="X9" s="46">
        <f t="shared" si="12"/>
        <v>1000</v>
      </c>
      <c r="Y9" s="46">
        <f t="shared" ref="Y9:Y11" si="24">D9+G9+J9+M9+Q9+U9</f>
        <v>60</v>
      </c>
      <c r="Z9" s="46">
        <f t="shared" ref="Z9:Z11" si="25">E9+H9+K9+N9+R9+V9</f>
        <v>60</v>
      </c>
      <c r="AA9" s="46">
        <f t="shared" si="23"/>
        <v>100</v>
      </c>
      <c r="AB9" s="127">
        <v>0</v>
      </c>
      <c r="AC9" s="47">
        <f t="shared" ref="AC9:AC11" si="26">(AB9*0.25%)</f>
        <v>0</v>
      </c>
      <c r="AD9" s="127">
        <v>0</v>
      </c>
      <c r="AE9" s="47">
        <f t="shared" si="15"/>
        <v>0</v>
      </c>
      <c r="AF9" s="127">
        <v>0</v>
      </c>
      <c r="AG9" s="47">
        <f t="shared" si="16"/>
        <v>0</v>
      </c>
      <c r="AH9" s="127">
        <v>1000</v>
      </c>
      <c r="AI9" s="47">
        <f t="shared" si="17"/>
        <v>120</v>
      </c>
      <c r="AJ9" s="127">
        <v>100</v>
      </c>
      <c r="AK9" s="127">
        <v>0</v>
      </c>
      <c r="AL9" s="47">
        <f t="shared" si="18"/>
        <v>0</v>
      </c>
      <c r="AM9" s="127">
        <v>0</v>
      </c>
      <c r="AN9" s="127">
        <v>0</v>
      </c>
      <c r="AO9" s="47">
        <f t="shared" si="19"/>
        <v>0</v>
      </c>
      <c r="AP9" s="127">
        <v>0</v>
      </c>
      <c r="AQ9" s="45">
        <f t="shared" ref="AQ9:AQ11" si="27">AB9+AD9+AF9+AH9+AK9+AN9</f>
        <v>1000</v>
      </c>
      <c r="AR9" s="45">
        <f t="shared" ref="AR9:AR11" si="28">AC9+AE9+AG9+AI9+AL9+AO9</f>
        <v>120</v>
      </c>
      <c r="AS9" s="45">
        <f t="shared" si="22"/>
        <v>100</v>
      </c>
      <c r="AT9" s="48">
        <v>1000</v>
      </c>
      <c r="AU9" s="48"/>
      <c r="AV9" s="48">
        <v>1000</v>
      </c>
      <c r="AW9" s="48">
        <v>1000</v>
      </c>
    </row>
    <row r="10" spans="1:49" ht="30" x14ac:dyDescent="0.25">
      <c r="A10" s="41" t="s">
        <v>37</v>
      </c>
      <c r="B10" s="146" t="s">
        <v>38</v>
      </c>
      <c r="C10" s="127">
        <v>0</v>
      </c>
      <c r="D10" s="46">
        <f t="shared" si="1"/>
        <v>0</v>
      </c>
      <c r="E10" s="46">
        <f t="shared" si="2"/>
        <v>0</v>
      </c>
      <c r="F10" s="127">
        <v>0</v>
      </c>
      <c r="G10" s="46">
        <f t="shared" si="3"/>
        <v>0</v>
      </c>
      <c r="H10" s="46">
        <f t="shared" si="4"/>
        <v>0</v>
      </c>
      <c r="I10" s="127">
        <v>0</v>
      </c>
      <c r="J10" s="46">
        <f t="shared" si="5"/>
        <v>0</v>
      </c>
      <c r="K10" s="46">
        <f t="shared" si="6"/>
        <v>0</v>
      </c>
      <c r="L10" s="127">
        <v>1000</v>
      </c>
      <c r="M10" s="46">
        <f t="shared" si="7"/>
        <v>60</v>
      </c>
      <c r="N10" s="46">
        <f t="shared" si="0"/>
        <v>60</v>
      </c>
      <c r="O10" s="127">
        <v>100</v>
      </c>
      <c r="P10" s="127">
        <v>0</v>
      </c>
      <c r="Q10" s="46">
        <f t="shared" si="8"/>
        <v>0</v>
      </c>
      <c r="R10" s="46">
        <f t="shared" si="9"/>
        <v>0</v>
      </c>
      <c r="S10" s="127">
        <v>0</v>
      </c>
      <c r="T10" s="127">
        <v>0</v>
      </c>
      <c r="U10" s="46">
        <f t="shared" si="10"/>
        <v>0</v>
      </c>
      <c r="V10" s="46">
        <f t="shared" si="11"/>
        <v>0</v>
      </c>
      <c r="W10" s="127">
        <v>0</v>
      </c>
      <c r="X10" s="46">
        <f t="shared" si="12"/>
        <v>1000</v>
      </c>
      <c r="Y10" s="46">
        <f t="shared" si="24"/>
        <v>60</v>
      </c>
      <c r="Z10" s="46">
        <f t="shared" si="25"/>
        <v>60</v>
      </c>
      <c r="AA10" s="46">
        <f t="shared" si="23"/>
        <v>100</v>
      </c>
      <c r="AB10" s="127">
        <v>0</v>
      </c>
      <c r="AC10" s="47">
        <f t="shared" si="26"/>
        <v>0</v>
      </c>
      <c r="AD10" s="127">
        <v>0</v>
      </c>
      <c r="AE10" s="47">
        <f t="shared" si="15"/>
        <v>0</v>
      </c>
      <c r="AF10" s="127">
        <v>0</v>
      </c>
      <c r="AG10" s="47">
        <f t="shared" si="16"/>
        <v>0</v>
      </c>
      <c r="AH10" s="127">
        <v>1000</v>
      </c>
      <c r="AI10" s="47">
        <f t="shared" si="17"/>
        <v>120</v>
      </c>
      <c r="AJ10" s="127">
        <v>100</v>
      </c>
      <c r="AK10" s="127">
        <v>0</v>
      </c>
      <c r="AL10" s="47">
        <f t="shared" si="18"/>
        <v>0</v>
      </c>
      <c r="AM10" s="127">
        <v>0</v>
      </c>
      <c r="AN10" s="127">
        <v>0</v>
      </c>
      <c r="AO10" s="47">
        <f t="shared" si="19"/>
        <v>0</v>
      </c>
      <c r="AP10" s="127">
        <v>0</v>
      </c>
      <c r="AQ10" s="45">
        <f t="shared" si="27"/>
        <v>1000</v>
      </c>
      <c r="AR10" s="45">
        <f t="shared" si="28"/>
        <v>120</v>
      </c>
      <c r="AS10" s="45">
        <f t="shared" si="22"/>
        <v>100</v>
      </c>
      <c r="AT10" s="48">
        <v>1000</v>
      </c>
      <c r="AU10" s="48"/>
      <c r="AV10" s="48">
        <v>1000</v>
      </c>
      <c r="AW10" s="48">
        <v>1000</v>
      </c>
    </row>
    <row r="11" spans="1:49" ht="30" x14ac:dyDescent="0.25">
      <c r="A11" s="41" t="s">
        <v>37</v>
      </c>
      <c r="B11" s="154" t="s">
        <v>162</v>
      </c>
      <c r="C11" s="127">
        <v>0</v>
      </c>
      <c r="D11" s="46">
        <f t="shared" si="1"/>
        <v>0</v>
      </c>
      <c r="E11" s="46">
        <f t="shared" si="2"/>
        <v>0</v>
      </c>
      <c r="F11" s="127">
        <v>0</v>
      </c>
      <c r="G11" s="46">
        <f t="shared" si="3"/>
        <v>0</v>
      </c>
      <c r="H11" s="46">
        <f t="shared" si="4"/>
        <v>0</v>
      </c>
      <c r="I11" s="127">
        <v>0</v>
      </c>
      <c r="J11" s="46">
        <f t="shared" si="5"/>
        <v>0</v>
      </c>
      <c r="K11" s="46">
        <f t="shared" si="6"/>
        <v>0</v>
      </c>
      <c r="L11" s="127">
        <v>1000</v>
      </c>
      <c r="M11" s="46">
        <f t="shared" si="7"/>
        <v>60</v>
      </c>
      <c r="N11" s="46">
        <f t="shared" si="0"/>
        <v>60</v>
      </c>
      <c r="O11" s="127">
        <v>100</v>
      </c>
      <c r="P11" s="127">
        <v>0</v>
      </c>
      <c r="Q11" s="46">
        <f t="shared" si="8"/>
        <v>0</v>
      </c>
      <c r="R11" s="46">
        <f t="shared" si="9"/>
        <v>0</v>
      </c>
      <c r="S11" s="127">
        <v>0</v>
      </c>
      <c r="T11" s="127">
        <v>0</v>
      </c>
      <c r="U11" s="46">
        <f t="shared" si="10"/>
        <v>0</v>
      </c>
      <c r="V11" s="46">
        <f t="shared" si="11"/>
        <v>0</v>
      </c>
      <c r="W11" s="127">
        <v>0</v>
      </c>
      <c r="X11" s="46">
        <f t="shared" si="12"/>
        <v>1000</v>
      </c>
      <c r="Y11" s="46">
        <f t="shared" si="24"/>
        <v>60</v>
      </c>
      <c r="Z11" s="46">
        <f t="shared" si="25"/>
        <v>60</v>
      </c>
      <c r="AA11" s="46">
        <f t="shared" si="23"/>
        <v>100</v>
      </c>
      <c r="AB11" s="127">
        <v>0</v>
      </c>
      <c r="AC11" s="47">
        <f t="shared" si="26"/>
        <v>0</v>
      </c>
      <c r="AD11" s="127">
        <v>0</v>
      </c>
      <c r="AE11" s="47">
        <f t="shared" si="15"/>
        <v>0</v>
      </c>
      <c r="AF11" s="127">
        <v>0</v>
      </c>
      <c r="AG11" s="47">
        <f t="shared" si="16"/>
        <v>0</v>
      </c>
      <c r="AH11" s="127">
        <v>1000</v>
      </c>
      <c r="AI11" s="47">
        <f t="shared" si="17"/>
        <v>120</v>
      </c>
      <c r="AJ11" s="127">
        <v>100</v>
      </c>
      <c r="AK11" s="127">
        <v>0</v>
      </c>
      <c r="AL11" s="47">
        <f t="shared" si="18"/>
        <v>0</v>
      </c>
      <c r="AM11" s="127">
        <v>0</v>
      </c>
      <c r="AN11" s="127">
        <v>0</v>
      </c>
      <c r="AO11" s="47">
        <f t="shared" si="19"/>
        <v>0</v>
      </c>
      <c r="AP11" s="127">
        <v>0</v>
      </c>
      <c r="AQ11" s="45">
        <f t="shared" si="27"/>
        <v>1000</v>
      </c>
      <c r="AR11" s="45">
        <f t="shared" si="28"/>
        <v>120</v>
      </c>
      <c r="AS11" s="45">
        <f t="shared" si="22"/>
        <v>100</v>
      </c>
      <c r="AT11" s="48">
        <v>1000</v>
      </c>
      <c r="AU11" s="48"/>
      <c r="AV11" s="48">
        <v>1000</v>
      </c>
      <c r="AW11" s="48">
        <v>1000</v>
      </c>
    </row>
    <row r="12" spans="1:49" x14ac:dyDescent="0.25">
      <c r="A12" s="39"/>
      <c r="B12" s="144" t="s">
        <v>41</v>
      </c>
      <c r="C12" s="122">
        <f t="shared" ref="C12:E12" si="29">(C4+C5+C6+C8)-(C9+C10+C11)</f>
        <v>0</v>
      </c>
      <c r="D12" s="122">
        <f t="shared" si="29"/>
        <v>0</v>
      </c>
      <c r="E12" s="122">
        <f t="shared" si="29"/>
        <v>0</v>
      </c>
      <c r="F12" s="122">
        <f>(F4+F5+F6+F8)-(F9+F10+F11)</f>
        <v>0</v>
      </c>
      <c r="G12" s="122">
        <f t="shared" ref="G12:AW12" si="30">(G4+G5+G6+G8)-(G9+G10+G11)</f>
        <v>0</v>
      </c>
      <c r="H12" s="122">
        <f t="shared" si="30"/>
        <v>0</v>
      </c>
      <c r="I12" s="122">
        <f t="shared" si="30"/>
        <v>0</v>
      </c>
      <c r="J12" s="122">
        <f t="shared" si="30"/>
        <v>0</v>
      </c>
      <c r="K12" s="122">
        <f t="shared" si="30"/>
        <v>0</v>
      </c>
      <c r="L12" s="122">
        <f t="shared" si="30"/>
        <v>10000</v>
      </c>
      <c r="M12" s="122">
        <f t="shared" si="30"/>
        <v>600</v>
      </c>
      <c r="N12" s="122">
        <f t="shared" si="30"/>
        <v>600</v>
      </c>
      <c r="O12" s="122">
        <f t="shared" si="30"/>
        <v>1000</v>
      </c>
      <c r="P12" s="122">
        <f t="shared" si="30"/>
        <v>0</v>
      </c>
      <c r="Q12" s="122">
        <f t="shared" si="30"/>
        <v>0</v>
      </c>
      <c r="R12" s="122">
        <f t="shared" si="30"/>
        <v>0</v>
      </c>
      <c r="S12" s="122">
        <f t="shared" si="30"/>
        <v>0</v>
      </c>
      <c r="T12" s="122">
        <f t="shared" si="30"/>
        <v>0</v>
      </c>
      <c r="U12" s="122">
        <f t="shared" si="30"/>
        <v>0</v>
      </c>
      <c r="V12" s="122">
        <f t="shared" si="30"/>
        <v>0</v>
      </c>
      <c r="W12" s="122">
        <f t="shared" si="30"/>
        <v>0</v>
      </c>
      <c r="X12" s="122">
        <f t="shared" si="30"/>
        <v>10000</v>
      </c>
      <c r="Y12" s="122">
        <f t="shared" si="30"/>
        <v>600</v>
      </c>
      <c r="Z12" s="122">
        <f t="shared" si="30"/>
        <v>600</v>
      </c>
      <c r="AA12" s="122">
        <f t="shared" si="30"/>
        <v>1000</v>
      </c>
      <c r="AB12" s="122">
        <f t="shared" si="30"/>
        <v>0</v>
      </c>
      <c r="AC12" s="122">
        <f t="shared" si="30"/>
        <v>0</v>
      </c>
      <c r="AD12" s="122">
        <f t="shared" si="30"/>
        <v>0</v>
      </c>
      <c r="AE12" s="122">
        <f t="shared" si="30"/>
        <v>0</v>
      </c>
      <c r="AF12" s="122">
        <f t="shared" si="30"/>
        <v>0</v>
      </c>
      <c r="AG12" s="122">
        <f t="shared" si="30"/>
        <v>0</v>
      </c>
      <c r="AH12" s="122">
        <f t="shared" si="30"/>
        <v>10000</v>
      </c>
      <c r="AI12" s="122">
        <f t="shared" si="30"/>
        <v>1200</v>
      </c>
      <c r="AJ12" s="122">
        <f t="shared" si="30"/>
        <v>1000</v>
      </c>
      <c r="AK12" s="122">
        <f t="shared" si="30"/>
        <v>0</v>
      </c>
      <c r="AL12" s="122">
        <f t="shared" si="30"/>
        <v>0</v>
      </c>
      <c r="AM12" s="122">
        <f t="shared" si="30"/>
        <v>0</v>
      </c>
      <c r="AN12" s="122">
        <f t="shared" si="30"/>
        <v>0</v>
      </c>
      <c r="AO12" s="122">
        <f t="shared" si="30"/>
        <v>0</v>
      </c>
      <c r="AP12" s="122">
        <f t="shared" si="30"/>
        <v>0</v>
      </c>
      <c r="AQ12" s="122">
        <f t="shared" si="30"/>
        <v>10000</v>
      </c>
      <c r="AR12" s="122">
        <f t="shared" si="30"/>
        <v>1200</v>
      </c>
      <c r="AS12" s="122">
        <f t="shared" si="30"/>
        <v>1000</v>
      </c>
      <c r="AT12" s="122">
        <f t="shared" si="30"/>
        <v>100000</v>
      </c>
      <c r="AU12" s="122">
        <f t="shared" si="30"/>
        <v>5000</v>
      </c>
      <c r="AV12" s="122">
        <f t="shared" si="30"/>
        <v>10000</v>
      </c>
      <c r="AW12" s="122">
        <f t="shared" si="30"/>
        <v>10000</v>
      </c>
    </row>
  </sheetData>
  <mergeCells count="21">
    <mergeCell ref="F2:H2"/>
    <mergeCell ref="I2:K2"/>
    <mergeCell ref="C1:AA1"/>
    <mergeCell ref="AB1:AS1"/>
    <mergeCell ref="AT1:AW1"/>
    <mergeCell ref="A2:A3"/>
    <mergeCell ref="AV2:AV3"/>
    <mergeCell ref="AW2:AW3"/>
    <mergeCell ref="C2:E2"/>
    <mergeCell ref="L2:O2"/>
    <mergeCell ref="P2:S2"/>
    <mergeCell ref="T2:W2"/>
    <mergeCell ref="X2:AA2"/>
    <mergeCell ref="AH2:AJ2"/>
    <mergeCell ref="AK2:AM2"/>
    <mergeCell ref="AN2:AP2"/>
    <mergeCell ref="AQ2:AS2"/>
    <mergeCell ref="AB2:AC2"/>
    <mergeCell ref="AD2:AE2"/>
    <mergeCell ref="AT2:AU2"/>
    <mergeCell ref="AF2:AG2"/>
  </mergeCells>
  <hyperlinks>
    <hyperlink ref="B4" location="Help!C27" display="(VALUE OF INVOICES) OUTWARD SUPPLY DURING RETURN PERIOD"/>
    <hyperlink ref="B5" location="Help!C60" display="VALUE OF ADVANCES RECEIVED FOR WHICH INVOICES HAVE NOT BEEN ISSUED IN THE SAME MONTH "/>
    <hyperlink ref="B6" location="Help!C90" display="VALUE OF DEBIT NOTES"/>
    <hyperlink ref="B8" location="Help!C120" display="NETT EFFECT OF AMENDMENT"/>
    <hyperlink ref="B9" location="Help!C140" display="VALUE OF CREDIT NOTES"/>
    <hyperlink ref="B10" location="Help!C170" display="VALUE OF ADVANCES ADJUSTED AGAINST INVOICES"/>
    <hyperlink ref="B11" location="Help!C200" display="NETT EFFECT OF AMENDMENT"/>
  </hyperlinks>
  <pageMargins left="0.7" right="0.7" top="0.75" bottom="0.75" header="0.3" footer="0.3"/>
  <pageSetup orientation="portrait" r:id="rId1"/>
  <ignoredErrors>
    <ignoredError sqref="Y8:Z8 AQ8:AR8 F12" formula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26"/>
  <sheetViews>
    <sheetView zoomScale="90" zoomScaleNormal="90" workbookViewId="0">
      <pane xSplit="2" ySplit="3" topLeftCell="C12" activePane="bottomRight" state="frozen"/>
      <selection pane="topRight" activeCell="C1" sqref="C1"/>
      <selection pane="bottomLeft" activeCell="A4" sqref="A4"/>
      <selection pane="bottomRight" activeCell="B7" sqref="B7"/>
    </sheetView>
  </sheetViews>
  <sheetFormatPr defaultRowHeight="15" x14ac:dyDescent="0.25"/>
  <cols>
    <col min="2" max="2" width="22.5703125" customWidth="1"/>
    <col min="3" max="5" width="9" customWidth="1"/>
    <col min="8" max="8" width="8.28515625" customWidth="1"/>
    <col min="46" max="51" width="15" style="29" customWidth="1"/>
  </cols>
  <sheetData>
    <row r="1" spans="1:51" x14ac:dyDescent="0.25">
      <c r="B1" s="35"/>
      <c r="C1" s="189" t="s">
        <v>26</v>
      </c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89"/>
      <c r="R1" s="189"/>
      <c r="S1" s="189"/>
      <c r="T1" s="189"/>
      <c r="U1" s="189"/>
      <c r="V1" s="189"/>
      <c r="W1" s="189"/>
      <c r="X1" s="189"/>
      <c r="Y1" s="189"/>
      <c r="Z1" s="189"/>
      <c r="AA1" s="190"/>
      <c r="AB1" s="191" t="s">
        <v>29</v>
      </c>
      <c r="AC1" s="192"/>
      <c r="AD1" s="192"/>
      <c r="AE1" s="192"/>
      <c r="AF1" s="192"/>
      <c r="AG1" s="192"/>
      <c r="AH1" s="192"/>
      <c r="AI1" s="192"/>
      <c r="AJ1" s="192"/>
      <c r="AK1" s="192"/>
      <c r="AL1" s="192"/>
      <c r="AM1" s="192"/>
      <c r="AN1" s="192"/>
      <c r="AO1" s="192"/>
      <c r="AP1" s="192"/>
      <c r="AQ1" s="192"/>
      <c r="AR1" s="192"/>
      <c r="AS1" s="193"/>
      <c r="AT1" s="194" t="s">
        <v>33</v>
      </c>
      <c r="AU1" s="194"/>
      <c r="AV1" s="194"/>
      <c r="AW1" s="194"/>
      <c r="AX1" s="194"/>
      <c r="AY1" s="194"/>
    </row>
    <row r="2" spans="1:51" s="26" customFormat="1" ht="29.25" customHeight="1" x14ac:dyDescent="0.25">
      <c r="A2" s="165"/>
      <c r="B2" s="38" t="s">
        <v>39</v>
      </c>
      <c r="C2" s="168">
        <v>2.5000000000000001E-3</v>
      </c>
      <c r="D2" s="168"/>
      <c r="E2" s="168"/>
      <c r="F2" s="183">
        <v>0.03</v>
      </c>
      <c r="G2" s="184"/>
      <c r="H2" s="184"/>
      <c r="I2" s="187">
        <v>0.05</v>
      </c>
      <c r="J2" s="188"/>
      <c r="K2" s="188"/>
      <c r="L2" s="169">
        <v>0.12</v>
      </c>
      <c r="M2" s="170"/>
      <c r="N2" s="170"/>
      <c r="O2" s="171"/>
      <c r="P2" s="172">
        <v>0.18</v>
      </c>
      <c r="Q2" s="173"/>
      <c r="R2" s="173"/>
      <c r="S2" s="174"/>
      <c r="T2" s="175">
        <v>0.28000000000000003</v>
      </c>
      <c r="U2" s="176"/>
      <c r="V2" s="176"/>
      <c r="W2" s="177"/>
      <c r="X2" s="178" t="s">
        <v>27</v>
      </c>
      <c r="Y2" s="179"/>
      <c r="Z2" s="179"/>
      <c r="AA2" s="180"/>
      <c r="AB2" s="181">
        <v>2.5000000000000001E-3</v>
      </c>
      <c r="AC2" s="182"/>
      <c r="AD2" s="183">
        <v>0.03</v>
      </c>
      <c r="AE2" s="184"/>
      <c r="AF2" s="187">
        <v>0.05</v>
      </c>
      <c r="AG2" s="188"/>
      <c r="AH2" s="169">
        <v>0.12</v>
      </c>
      <c r="AI2" s="170"/>
      <c r="AJ2" s="171"/>
      <c r="AK2" s="172">
        <v>0.18</v>
      </c>
      <c r="AL2" s="173"/>
      <c r="AM2" s="174"/>
      <c r="AN2" s="175">
        <v>0.28000000000000003</v>
      </c>
      <c r="AO2" s="176"/>
      <c r="AP2" s="177"/>
      <c r="AQ2" s="178" t="s">
        <v>27</v>
      </c>
      <c r="AR2" s="179"/>
      <c r="AS2" s="180"/>
      <c r="AT2" s="195" t="s">
        <v>45</v>
      </c>
      <c r="AU2" s="195"/>
      <c r="AV2" s="196" t="s">
        <v>44</v>
      </c>
      <c r="AW2" s="196"/>
      <c r="AX2" s="197" t="s">
        <v>46</v>
      </c>
      <c r="AY2" s="197"/>
    </row>
    <row r="3" spans="1:51" ht="34.5" customHeight="1" x14ac:dyDescent="0.25">
      <c r="A3" s="198"/>
      <c r="B3" s="37" t="s">
        <v>40</v>
      </c>
      <c r="C3" s="64" t="s">
        <v>23</v>
      </c>
      <c r="D3" s="64" t="s">
        <v>24</v>
      </c>
      <c r="E3" s="64" t="s">
        <v>25</v>
      </c>
      <c r="F3" s="32" t="s">
        <v>23</v>
      </c>
      <c r="G3" s="32" t="s">
        <v>24</v>
      </c>
      <c r="H3" s="32" t="s">
        <v>25</v>
      </c>
      <c r="I3" s="31" t="s">
        <v>23</v>
      </c>
      <c r="J3" s="31" t="s">
        <v>24</v>
      </c>
      <c r="K3" s="31" t="s">
        <v>25</v>
      </c>
      <c r="L3" s="30" t="s">
        <v>23</v>
      </c>
      <c r="M3" s="30" t="s">
        <v>24</v>
      </c>
      <c r="N3" s="30" t="s">
        <v>25</v>
      </c>
      <c r="O3" s="30" t="s">
        <v>93</v>
      </c>
      <c r="P3" s="33" t="s">
        <v>23</v>
      </c>
      <c r="Q3" s="33" t="s">
        <v>24</v>
      </c>
      <c r="R3" s="33" t="s">
        <v>25</v>
      </c>
      <c r="S3" s="33" t="s">
        <v>93</v>
      </c>
      <c r="T3" s="34" t="s">
        <v>23</v>
      </c>
      <c r="U3" s="34" t="s">
        <v>24</v>
      </c>
      <c r="V3" s="34" t="s">
        <v>25</v>
      </c>
      <c r="W3" s="34" t="s">
        <v>93</v>
      </c>
      <c r="X3" s="36" t="s">
        <v>23</v>
      </c>
      <c r="Y3" s="36" t="s">
        <v>24</v>
      </c>
      <c r="Z3" s="36" t="s">
        <v>25</v>
      </c>
      <c r="AA3" s="36" t="s">
        <v>93</v>
      </c>
      <c r="AB3" s="64" t="s">
        <v>23</v>
      </c>
      <c r="AC3" s="64" t="s">
        <v>28</v>
      </c>
      <c r="AD3" s="32" t="s">
        <v>23</v>
      </c>
      <c r="AE3" s="32" t="s">
        <v>28</v>
      </c>
      <c r="AF3" s="31" t="s">
        <v>23</v>
      </c>
      <c r="AG3" s="31" t="s">
        <v>28</v>
      </c>
      <c r="AH3" s="30" t="s">
        <v>23</v>
      </c>
      <c r="AI3" s="30" t="s">
        <v>28</v>
      </c>
      <c r="AJ3" s="30" t="s">
        <v>93</v>
      </c>
      <c r="AK3" s="33" t="s">
        <v>23</v>
      </c>
      <c r="AL3" s="33" t="s">
        <v>28</v>
      </c>
      <c r="AM3" s="33" t="s">
        <v>93</v>
      </c>
      <c r="AN3" s="34" t="s">
        <v>23</v>
      </c>
      <c r="AO3" s="34" t="s">
        <v>28</v>
      </c>
      <c r="AP3" s="34" t="s">
        <v>93</v>
      </c>
      <c r="AQ3" s="36" t="s">
        <v>23</v>
      </c>
      <c r="AR3" s="36" t="s">
        <v>28</v>
      </c>
      <c r="AS3" s="91" t="s">
        <v>93</v>
      </c>
      <c r="AT3" s="92" t="s">
        <v>10</v>
      </c>
      <c r="AU3" s="92" t="s">
        <v>11</v>
      </c>
      <c r="AV3" s="93" t="s">
        <v>10</v>
      </c>
      <c r="AW3" s="93" t="s">
        <v>11</v>
      </c>
      <c r="AX3" s="94" t="s">
        <v>10</v>
      </c>
      <c r="AY3" s="94" t="s">
        <v>11</v>
      </c>
    </row>
    <row r="4" spans="1:51" ht="24.75" customHeight="1" x14ac:dyDescent="0.25">
      <c r="A4" s="87"/>
      <c r="B4" s="71" t="s">
        <v>49</v>
      </c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X4" s="88"/>
      <c r="Y4" s="88"/>
      <c r="Z4" s="88"/>
      <c r="AA4" s="88"/>
      <c r="AB4" s="89"/>
      <c r="AC4" s="89"/>
      <c r="AD4" s="89"/>
      <c r="AE4" s="89"/>
      <c r="AF4" s="89"/>
      <c r="AG4" s="89"/>
      <c r="AH4" s="89"/>
      <c r="AI4" s="89"/>
      <c r="AJ4" s="89"/>
      <c r="AK4" s="89"/>
      <c r="AL4" s="89"/>
      <c r="AM4" s="89"/>
      <c r="AN4" s="89"/>
      <c r="AO4" s="89"/>
      <c r="AP4" s="89"/>
      <c r="AQ4" s="89"/>
      <c r="AR4" s="89"/>
      <c r="AS4" s="96"/>
      <c r="AT4" s="97"/>
      <c r="AU4" s="97"/>
      <c r="AV4" s="97"/>
      <c r="AW4" s="97"/>
      <c r="AX4" s="97"/>
      <c r="AY4" s="97"/>
    </row>
    <row r="5" spans="1:51" ht="34.5" customHeight="1" x14ac:dyDescent="0.25">
      <c r="A5" s="69"/>
      <c r="B5" s="82" t="s">
        <v>47</v>
      </c>
      <c r="C5" s="84"/>
      <c r="D5" s="84"/>
      <c r="E5" s="84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127">
        <v>0</v>
      </c>
      <c r="AC5" s="47">
        <v>0</v>
      </c>
      <c r="AD5" s="127">
        <v>0</v>
      </c>
      <c r="AE5" s="47">
        <v>0</v>
      </c>
      <c r="AF5" s="127">
        <v>0</v>
      </c>
      <c r="AG5" s="47">
        <f>(AF5*5%)</f>
        <v>0</v>
      </c>
      <c r="AH5" s="127">
        <v>10000</v>
      </c>
      <c r="AI5" s="47">
        <f>(AH5*12%)</f>
        <v>1200</v>
      </c>
      <c r="AJ5" s="127">
        <v>1000</v>
      </c>
      <c r="AK5" s="127">
        <v>0</v>
      </c>
      <c r="AL5" s="47">
        <f>(AK5*18%)</f>
        <v>0</v>
      </c>
      <c r="AM5" s="127">
        <v>0</v>
      </c>
      <c r="AN5" s="127">
        <v>0</v>
      </c>
      <c r="AO5" s="47">
        <f>(AN5*28%)</f>
        <v>0</v>
      </c>
      <c r="AP5" s="127">
        <v>0</v>
      </c>
      <c r="AQ5" s="45">
        <f>AD5+AF5+AH5+AK5+AN5</f>
        <v>10000</v>
      </c>
      <c r="AR5" s="45">
        <f>AE5+AG5+AI5+AL5+AO5</f>
        <v>1200</v>
      </c>
      <c r="AS5" s="95">
        <f>AP5+AM5+AJ5</f>
        <v>1000</v>
      </c>
      <c r="AT5" s="90"/>
      <c r="AU5" s="90"/>
      <c r="AV5" s="90"/>
      <c r="AW5" s="90"/>
      <c r="AX5" s="90"/>
      <c r="AY5" s="90"/>
    </row>
    <row r="6" spans="1:51" ht="39.75" customHeight="1" x14ac:dyDescent="0.25">
      <c r="A6" s="65"/>
      <c r="B6" s="83" t="s">
        <v>48</v>
      </c>
      <c r="C6" s="86"/>
      <c r="D6" s="86"/>
      <c r="E6" s="86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85"/>
      <c r="Y6" s="85"/>
      <c r="Z6" s="85"/>
      <c r="AA6" s="85"/>
      <c r="AB6" s="155">
        <v>0</v>
      </c>
      <c r="AC6" s="76">
        <v>0</v>
      </c>
      <c r="AD6" s="155">
        <v>0</v>
      </c>
      <c r="AE6" s="76">
        <f t="shared" ref="AE6:AE13" si="0">(AD6*3%)</f>
        <v>0</v>
      </c>
      <c r="AF6" s="155">
        <v>0</v>
      </c>
      <c r="AG6" s="76">
        <f t="shared" ref="AG6:AG13" si="1">(AF6*5%)</f>
        <v>0</v>
      </c>
      <c r="AH6" s="155">
        <v>10000</v>
      </c>
      <c r="AI6" s="76">
        <f t="shared" ref="AI6:AI13" si="2">(AH6*12%)</f>
        <v>1200</v>
      </c>
      <c r="AJ6" s="155">
        <v>1000</v>
      </c>
      <c r="AK6" s="155">
        <v>0</v>
      </c>
      <c r="AL6" s="76">
        <f t="shared" ref="AL6:AL13" si="3">(AK6*18%)</f>
        <v>0</v>
      </c>
      <c r="AM6" s="155">
        <v>0</v>
      </c>
      <c r="AN6" s="155">
        <v>0</v>
      </c>
      <c r="AO6" s="76">
        <f t="shared" ref="AO6:AO13" si="4">(AN6*28%)</f>
        <v>0</v>
      </c>
      <c r="AP6" s="155">
        <v>0</v>
      </c>
      <c r="AQ6" s="77">
        <f t="shared" ref="AQ6:AR9" si="5">AD6+AF6+AH6+AK6+AN6</f>
        <v>10000</v>
      </c>
      <c r="AR6" s="77">
        <f t="shared" si="5"/>
        <v>1200</v>
      </c>
      <c r="AS6" s="98">
        <f t="shared" ref="AS6:AS13" si="6">AP6+AM6+AJ6</f>
        <v>1000</v>
      </c>
      <c r="AT6" s="90"/>
      <c r="AU6" s="90"/>
      <c r="AV6" s="90"/>
      <c r="AW6" s="90"/>
      <c r="AX6" s="90"/>
      <c r="AY6" s="90"/>
    </row>
    <row r="7" spans="1:51" ht="22.5" customHeight="1" x14ac:dyDescent="0.25">
      <c r="A7" s="68"/>
      <c r="B7" s="150" t="s">
        <v>155</v>
      </c>
      <c r="C7" s="151"/>
      <c r="D7" s="151"/>
      <c r="E7" s="151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151"/>
      <c r="R7" s="151"/>
      <c r="S7" s="151"/>
      <c r="T7" s="151"/>
      <c r="U7" s="151"/>
      <c r="V7" s="151"/>
      <c r="W7" s="151"/>
      <c r="X7" s="151"/>
      <c r="Y7" s="151"/>
      <c r="Z7" s="151"/>
      <c r="AA7" s="151"/>
      <c r="AB7" s="151"/>
      <c r="AC7" s="151"/>
      <c r="AD7" s="151"/>
      <c r="AE7" s="151"/>
      <c r="AF7" s="151"/>
      <c r="AG7" s="151"/>
      <c r="AH7" s="151"/>
      <c r="AI7" s="151"/>
      <c r="AJ7" s="151"/>
      <c r="AK7" s="151"/>
      <c r="AL7" s="151"/>
      <c r="AM7" s="151"/>
      <c r="AN7" s="151"/>
      <c r="AO7" s="151"/>
      <c r="AP7" s="151"/>
      <c r="AQ7" s="151"/>
      <c r="AR7" s="151"/>
      <c r="AS7" s="151"/>
      <c r="AT7" s="103"/>
      <c r="AU7" s="103"/>
      <c r="AV7" s="103"/>
      <c r="AW7" s="103"/>
      <c r="AX7" s="103"/>
      <c r="AY7" s="103"/>
    </row>
    <row r="8" spans="1:51" s="25" customFormat="1" ht="65.25" customHeight="1" x14ac:dyDescent="0.25">
      <c r="A8" s="66"/>
      <c r="B8" s="67" t="s">
        <v>164</v>
      </c>
      <c r="C8" s="128">
        <v>0</v>
      </c>
      <c r="D8" s="99">
        <v>0</v>
      </c>
      <c r="E8" s="99">
        <v>0</v>
      </c>
      <c r="F8" s="128">
        <v>0</v>
      </c>
      <c r="G8" s="99">
        <f t="shared" ref="G8:G13" si="7">(F8*3%)/2</f>
        <v>0</v>
      </c>
      <c r="H8" s="99">
        <f t="shared" ref="H8:H13" si="8">(F8*3%)/2</f>
        <v>0</v>
      </c>
      <c r="I8" s="128">
        <v>0</v>
      </c>
      <c r="J8" s="99">
        <f t="shared" ref="J8:J13" si="9">(I8*5%)/2</f>
        <v>0</v>
      </c>
      <c r="K8" s="99">
        <f t="shared" ref="K8:K13" si="10">(I8*5%)/2</f>
        <v>0</v>
      </c>
      <c r="L8" s="128">
        <v>5000</v>
      </c>
      <c r="M8" s="99">
        <f t="shared" ref="M8:M13" si="11">(L8*12%)/2</f>
        <v>300</v>
      </c>
      <c r="N8" s="99">
        <f t="shared" ref="N8:N13" si="12">(L8*12%)/2</f>
        <v>300</v>
      </c>
      <c r="O8" s="128">
        <v>500</v>
      </c>
      <c r="P8" s="128">
        <v>0</v>
      </c>
      <c r="Q8" s="99">
        <f t="shared" ref="Q8:Q13" si="13">(P8*18%)/2</f>
        <v>0</v>
      </c>
      <c r="R8" s="99">
        <f t="shared" ref="R8:R13" si="14">(P8*18%)/2</f>
        <v>0</v>
      </c>
      <c r="S8" s="128">
        <v>0</v>
      </c>
      <c r="T8" s="128">
        <v>0</v>
      </c>
      <c r="U8" s="99">
        <f t="shared" ref="U8:U13" si="15">(T8*28%)/2</f>
        <v>0</v>
      </c>
      <c r="V8" s="99">
        <f t="shared" ref="V8:V13" si="16">(T8*28%)/2</f>
        <v>0</v>
      </c>
      <c r="W8" s="128">
        <v>0</v>
      </c>
      <c r="X8" s="99">
        <f t="shared" ref="X8:Z9" si="17">F8+I8+L8+P8+T8</f>
        <v>5000</v>
      </c>
      <c r="Y8" s="99">
        <f t="shared" si="17"/>
        <v>300</v>
      </c>
      <c r="Z8" s="99">
        <f t="shared" si="17"/>
        <v>300</v>
      </c>
      <c r="AA8" s="99">
        <f t="shared" ref="AA8:AA13" si="18">W8+S8+O8</f>
        <v>500</v>
      </c>
      <c r="AB8" s="128">
        <v>0</v>
      </c>
      <c r="AC8" s="100">
        <v>0</v>
      </c>
      <c r="AD8" s="128">
        <v>0</v>
      </c>
      <c r="AE8" s="100">
        <f t="shared" si="0"/>
        <v>0</v>
      </c>
      <c r="AF8" s="128">
        <v>0</v>
      </c>
      <c r="AG8" s="100">
        <f t="shared" si="1"/>
        <v>0</v>
      </c>
      <c r="AH8" s="128">
        <v>5000</v>
      </c>
      <c r="AI8" s="100">
        <f t="shared" si="2"/>
        <v>600</v>
      </c>
      <c r="AJ8" s="128">
        <v>500</v>
      </c>
      <c r="AK8" s="128">
        <v>0</v>
      </c>
      <c r="AL8" s="100">
        <f t="shared" si="3"/>
        <v>0</v>
      </c>
      <c r="AM8" s="128">
        <v>0</v>
      </c>
      <c r="AN8" s="128">
        <v>0</v>
      </c>
      <c r="AO8" s="100">
        <f t="shared" si="4"/>
        <v>0</v>
      </c>
      <c r="AP8" s="128">
        <v>0</v>
      </c>
      <c r="AQ8" s="101">
        <f t="shared" si="5"/>
        <v>5000</v>
      </c>
      <c r="AR8" s="101">
        <f t="shared" si="5"/>
        <v>600</v>
      </c>
      <c r="AS8" s="101">
        <f t="shared" si="6"/>
        <v>500</v>
      </c>
      <c r="AT8" s="102">
        <v>50000</v>
      </c>
      <c r="AU8" s="102">
        <v>50000</v>
      </c>
      <c r="AV8" s="102">
        <v>1000</v>
      </c>
      <c r="AW8" s="102">
        <v>1000</v>
      </c>
      <c r="AX8" s="102">
        <v>10000</v>
      </c>
      <c r="AY8" s="102">
        <v>10000</v>
      </c>
    </row>
    <row r="9" spans="1:51" ht="22.5" hidden="1" customHeight="1" x14ac:dyDescent="0.25">
      <c r="A9" s="62"/>
      <c r="B9" s="42"/>
      <c r="C9" s="127">
        <v>0</v>
      </c>
      <c r="D9" s="46">
        <v>0</v>
      </c>
      <c r="E9" s="46">
        <v>0</v>
      </c>
      <c r="F9" s="127">
        <v>0</v>
      </c>
      <c r="G9" s="46">
        <f t="shared" si="7"/>
        <v>0</v>
      </c>
      <c r="H9" s="46">
        <f t="shared" si="8"/>
        <v>0</v>
      </c>
      <c r="I9" s="127">
        <v>0</v>
      </c>
      <c r="J9" s="46">
        <f t="shared" si="9"/>
        <v>0</v>
      </c>
      <c r="K9" s="46">
        <f t="shared" si="10"/>
        <v>0</v>
      </c>
      <c r="L9" s="127">
        <v>0</v>
      </c>
      <c r="M9" s="46">
        <f t="shared" si="11"/>
        <v>0</v>
      </c>
      <c r="N9" s="46">
        <f t="shared" si="12"/>
        <v>0</v>
      </c>
      <c r="O9" s="127">
        <v>0</v>
      </c>
      <c r="P9" s="127">
        <v>0</v>
      </c>
      <c r="Q9" s="46">
        <f t="shared" si="13"/>
        <v>0</v>
      </c>
      <c r="R9" s="46">
        <f t="shared" si="14"/>
        <v>0</v>
      </c>
      <c r="S9" s="127">
        <v>0</v>
      </c>
      <c r="T9" s="127">
        <v>0</v>
      </c>
      <c r="U9" s="46">
        <f t="shared" si="15"/>
        <v>0</v>
      </c>
      <c r="V9" s="46">
        <f t="shared" si="16"/>
        <v>0</v>
      </c>
      <c r="W9" s="127">
        <v>0</v>
      </c>
      <c r="X9" s="46">
        <f t="shared" si="17"/>
        <v>0</v>
      </c>
      <c r="Y9" s="46">
        <f t="shared" si="17"/>
        <v>0</v>
      </c>
      <c r="Z9" s="46">
        <f t="shared" si="17"/>
        <v>0</v>
      </c>
      <c r="AA9" s="46">
        <f t="shared" si="18"/>
        <v>0</v>
      </c>
      <c r="AB9" s="127">
        <v>0</v>
      </c>
      <c r="AC9" s="47">
        <v>0</v>
      </c>
      <c r="AD9" s="127">
        <v>0</v>
      </c>
      <c r="AE9" s="47">
        <f t="shared" si="0"/>
        <v>0</v>
      </c>
      <c r="AF9" s="127">
        <v>0</v>
      </c>
      <c r="AG9" s="47">
        <f t="shared" si="1"/>
        <v>0</v>
      </c>
      <c r="AH9" s="127">
        <v>0</v>
      </c>
      <c r="AI9" s="47">
        <f t="shared" si="2"/>
        <v>0</v>
      </c>
      <c r="AJ9" s="127">
        <v>0</v>
      </c>
      <c r="AK9" s="127">
        <v>0</v>
      </c>
      <c r="AL9" s="47">
        <f t="shared" si="3"/>
        <v>0</v>
      </c>
      <c r="AM9" s="127">
        <v>0</v>
      </c>
      <c r="AN9" s="127">
        <v>0</v>
      </c>
      <c r="AO9" s="47">
        <f t="shared" si="4"/>
        <v>0</v>
      </c>
      <c r="AP9" s="127">
        <v>0</v>
      </c>
      <c r="AQ9" s="45">
        <f t="shared" si="5"/>
        <v>0</v>
      </c>
      <c r="AR9" s="45">
        <f t="shared" si="5"/>
        <v>0</v>
      </c>
      <c r="AS9" s="45">
        <f t="shared" si="6"/>
        <v>0</v>
      </c>
      <c r="AT9" s="48">
        <v>0</v>
      </c>
      <c r="AU9" s="48">
        <v>0</v>
      </c>
      <c r="AV9" s="48">
        <v>0</v>
      </c>
      <c r="AW9" s="48">
        <v>0</v>
      </c>
      <c r="AX9" s="48">
        <v>0</v>
      </c>
      <c r="AY9" s="48">
        <v>0</v>
      </c>
    </row>
    <row r="10" spans="1:51" ht="28.5" customHeight="1" x14ac:dyDescent="0.25">
      <c r="A10" s="62" t="s">
        <v>34</v>
      </c>
      <c r="B10" s="44" t="s">
        <v>42</v>
      </c>
      <c r="C10" s="127">
        <v>0</v>
      </c>
      <c r="D10" s="46">
        <v>0</v>
      </c>
      <c r="E10" s="46">
        <v>0</v>
      </c>
      <c r="F10" s="127">
        <v>0</v>
      </c>
      <c r="G10" s="46">
        <f t="shared" si="7"/>
        <v>0</v>
      </c>
      <c r="H10" s="46">
        <f t="shared" si="8"/>
        <v>0</v>
      </c>
      <c r="I10" s="127">
        <v>0</v>
      </c>
      <c r="J10" s="46">
        <f t="shared" si="9"/>
        <v>0</v>
      </c>
      <c r="K10" s="46">
        <f t="shared" si="10"/>
        <v>0</v>
      </c>
      <c r="L10" s="127">
        <v>500</v>
      </c>
      <c r="M10" s="46">
        <f t="shared" si="11"/>
        <v>30</v>
      </c>
      <c r="N10" s="46">
        <f t="shared" si="12"/>
        <v>30</v>
      </c>
      <c r="O10" s="127">
        <v>50</v>
      </c>
      <c r="P10" s="127">
        <v>0</v>
      </c>
      <c r="Q10" s="46">
        <f t="shared" si="13"/>
        <v>0</v>
      </c>
      <c r="R10" s="46">
        <f t="shared" si="14"/>
        <v>0</v>
      </c>
      <c r="S10" s="127">
        <v>0</v>
      </c>
      <c r="T10" s="127">
        <v>0</v>
      </c>
      <c r="U10" s="46">
        <f t="shared" si="15"/>
        <v>0</v>
      </c>
      <c r="V10" s="46">
        <f t="shared" si="16"/>
        <v>0</v>
      </c>
      <c r="W10" s="127">
        <v>0</v>
      </c>
      <c r="X10" s="46">
        <f>C10+F10+I10+L10+P10+T10</f>
        <v>500</v>
      </c>
      <c r="Y10" s="46">
        <f>D10+G10+J10+M10+Q10+U10</f>
        <v>30</v>
      </c>
      <c r="Z10" s="46">
        <f>E10+H10+K10+N10+R10+V10</f>
        <v>30</v>
      </c>
      <c r="AA10" s="46">
        <f t="shared" si="18"/>
        <v>50</v>
      </c>
      <c r="AB10" s="127">
        <v>0</v>
      </c>
      <c r="AC10" s="47">
        <v>0</v>
      </c>
      <c r="AD10" s="127">
        <v>0</v>
      </c>
      <c r="AE10" s="47">
        <f t="shared" si="0"/>
        <v>0</v>
      </c>
      <c r="AF10" s="127">
        <v>0</v>
      </c>
      <c r="AG10" s="47">
        <f t="shared" si="1"/>
        <v>0</v>
      </c>
      <c r="AH10" s="127">
        <v>500</v>
      </c>
      <c r="AI10" s="47">
        <f t="shared" si="2"/>
        <v>60</v>
      </c>
      <c r="AJ10" s="127">
        <v>50</v>
      </c>
      <c r="AK10" s="127">
        <v>0</v>
      </c>
      <c r="AL10" s="47">
        <f t="shared" si="3"/>
        <v>0</v>
      </c>
      <c r="AM10" s="127">
        <v>0</v>
      </c>
      <c r="AN10" s="127">
        <v>0</v>
      </c>
      <c r="AO10" s="47">
        <f t="shared" si="4"/>
        <v>0</v>
      </c>
      <c r="AP10" s="127">
        <v>0</v>
      </c>
      <c r="AQ10" s="45">
        <f>AB10+AD10+AF10+AH10+AK10+AN10</f>
        <v>500</v>
      </c>
      <c r="AR10" s="45">
        <f>AC10+AE10+AG10+AI10+AL10+AO10</f>
        <v>60</v>
      </c>
      <c r="AS10" s="45">
        <f t="shared" si="6"/>
        <v>50</v>
      </c>
      <c r="AT10" s="48">
        <v>5000</v>
      </c>
      <c r="AU10" s="48">
        <v>5000</v>
      </c>
      <c r="AV10" s="48">
        <v>100</v>
      </c>
      <c r="AW10" s="48">
        <v>100</v>
      </c>
      <c r="AX10" s="48">
        <v>1000</v>
      </c>
      <c r="AY10" s="48">
        <v>1000</v>
      </c>
    </row>
    <row r="11" spans="1:51" s="25" customFormat="1" ht="23.25" hidden="1" customHeight="1" x14ac:dyDescent="0.25">
      <c r="A11" s="62"/>
      <c r="B11" s="43"/>
      <c r="C11" s="127">
        <v>0</v>
      </c>
      <c r="D11" s="46">
        <v>0</v>
      </c>
      <c r="E11" s="46">
        <v>0</v>
      </c>
      <c r="F11" s="127">
        <v>0</v>
      </c>
      <c r="G11" s="46">
        <f t="shared" si="7"/>
        <v>0</v>
      </c>
      <c r="H11" s="46">
        <f t="shared" si="8"/>
        <v>0</v>
      </c>
      <c r="I11" s="127">
        <v>0</v>
      </c>
      <c r="J11" s="46">
        <f t="shared" si="9"/>
        <v>0</v>
      </c>
      <c r="K11" s="46">
        <f t="shared" si="10"/>
        <v>0</v>
      </c>
      <c r="L11" s="127">
        <v>0</v>
      </c>
      <c r="M11" s="46">
        <f t="shared" si="11"/>
        <v>0</v>
      </c>
      <c r="N11" s="46">
        <f t="shared" si="12"/>
        <v>0</v>
      </c>
      <c r="O11" s="127">
        <v>0</v>
      </c>
      <c r="P11" s="127">
        <v>0</v>
      </c>
      <c r="Q11" s="46">
        <f t="shared" si="13"/>
        <v>0</v>
      </c>
      <c r="R11" s="46">
        <f t="shared" si="14"/>
        <v>0</v>
      </c>
      <c r="S11" s="127">
        <v>0</v>
      </c>
      <c r="T11" s="127">
        <v>0</v>
      </c>
      <c r="U11" s="46">
        <f t="shared" si="15"/>
        <v>0</v>
      </c>
      <c r="V11" s="46">
        <f t="shared" si="16"/>
        <v>0</v>
      </c>
      <c r="W11" s="127">
        <v>0</v>
      </c>
      <c r="X11" s="46">
        <f t="shared" ref="X11:Z13" si="19">C11+F11+I11+L11+P11+T11</f>
        <v>0</v>
      </c>
      <c r="Y11" s="46">
        <f t="shared" si="19"/>
        <v>0</v>
      </c>
      <c r="Z11" s="46">
        <f t="shared" si="19"/>
        <v>0</v>
      </c>
      <c r="AA11" s="46">
        <f t="shared" si="18"/>
        <v>0</v>
      </c>
      <c r="AB11" s="127">
        <v>0</v>
      </c>
      <c r="AC11" s="47">
        <v>0</v>
      </c>
      <c r="AD11" s="127">
        <v>0</v>
      </c>
      <c r="AE11" s="47">
        <f t="shared" si="0"/>
        <v>0</v>
      </c>
      <c r="AF11" s="127">
        <v>0</v>
      </c>
      <c r="AG11" s="47">
        <f t="shared" si="1"/>
        <v>0</v>
      </c>
      <c r="AH11" s="127">
        <v>0</v>
      </c>
      <c r="AI11" s="47">
        <f t="shared" si="2"/>
        <v>0</v>
      </c>
      <c r="AJ11" s="127">
        <v>0</v>
      </c>
      <c r="AK11" s="127">
        <v>0</v>
      </c>
      <c r="AL11" s="47">
        <f t="shared" si="3"/>
        <v>0</v>
      </c>
      <c r="AM11" s="127">
        <v>0</v>
      </c>
      <c r="AN11" s="127">
        <v>0</v>
      </c>
      <c r="AO11" s="47">
        <f t="shared" si="4"/>
        <v>0</v>
      </c>
      <c r="AP11" s="127">
        <v>0</v>
      </c>
      <c r="AQ11" s="45">
        <f t="shared" ref="AQ11:AR13" si="20">AB11+AD11+AF11+AH11+AK11+AN11</f>
        <v>0</v>
      </c>
      <c r="AR11" s="45">
        <f t="shared" si="20"/>
        <v>0</v>
      </c>
      <c r="AS11" s="45">
        <f t="shared" si="6"/>
        <v>0</v>
      </c>
      <c r="AT11" s="48">
        <v>0</v>
      </c>
      <c r="AU11" s="48">
        <v>0</v>
      </c>
      <c r="AV11" s="48">
        <v>0</v>
      </c>
      <c r="AW11" s="48">
        <v>0</v>
      </c>
      <c r="AX11" s="48">
        <v>0</v>
      </c>
      <c r="AY11" s="48">
        <v>0</v>
      </c>
    </row>
    <row r="12" spans="1:51" ht="35.25" customHeight="1" x14ac:dyDescent="0.25">
      <c r="A12" s="62" t="s">
        <v>34</v>
      </c>
      <c r="B12" s="43" t="s">
        <v>161</v>
      </c>
      <c r="C12" s="127">
        <v>0</v>
      </c>
      <c r="D12" s="46">
        <v>0</v>
      </c>
      <c r="E12" s="46">
        <v>0</v>
      </c>
      <c r="F12" s="127">
        <v>0</v>
      </c>
      <c r="G12" s="46">
        <f t="shared" si="7"/>
        <v>0</v>
      </c>
      <c r="H12" s="46">
        <f t="shared" si="8"/>
        <v>0</v>
      </c>
      <c r="I12" s="127">
        <v>0</v>
      </c>
      <c r="J12" s="46">
        <f t="shared" si="9"/>
        <v>0</v>
      </c>
      <c r="K12" s="46">
        <f t="shared" si="10"/>
        <v>0</v>
      </c>
      <c r="L12" s="127">
        <v>500</v>
      </c>
      <c r="M12" s="46">
        <f t="shared" si="11"/>
        <v>30</v>
      </c>
      <c r="N12" s="46">
        <f t="shared" si="12"/>
        <v>30</v>
      </c>
      <c r="O12" s="127">
        <v>50</v>
      </c>
      <c r="P12" s="127">
        <v>0</v>
      </c>
      <c r="Q12" s="46">
        <f t="shared" si="13"/>
        <v>0</v>
      </c>
      <c r="R12" s="46">
        <f t="shared" si="14"/>
        <v>0</v>
      </c>
      <c r="S12" s="127">
        <v>0</v>
      </c>
      <c r="T12" s="127">
        <v>0</v>
      </c>
      <c r="U12" s="46">
        <f t="shared" si="15"/>
        <v>0</v>
      </c>
      <c r="V12" s="46">
        <f t="shared" si="16"/>
        <v>0</v>
      </c>
      <c r="W12" s="127">
        <v>0</v>
      </c>
      <c r="X12" s="46">
        <f t="shared" si="19"/>
        <v>500</v>
      </c>
      <c r="Y12" s="46">
        <f t="shared" si="19"/>
        <v>30</v>
      </c>
      <c r="Z12" s="46">
        <f t="shared" si="19"/>
        <v>30</v>
      </c>
      <c r="AA12" s="46">
        <f t="shared" si="18"/>
        <v>50</v>
      </c>
      <c r="AB12" s="127">
        <v>0</v>
      </c>
      <c r="AC12" s="47">
        <v>0</v>
      </c>
      <c r="AD12" s="127">
        <v>0</v>
      </c>
      <c r="AE12" s="47">
        <f t="shared" si="0"/>
        <v>0</v>
      </c>
      <c r="AF12" s="127">
        <v>0</v>
      </c>
      <c r="AG12" s="47">
        <f t="shared" si="1"/>
        <v>0</v>
      </c>
      <c r="AH12" s="127">
        <v>500</v>
      </c>
      <c r="AI12" s="47">
        <f t="shared" si="2"/>
        <v>60</v>
      </c>
      <c r="AJ12" s="127">
        <v>50</v>
      </c>
      <c r="AK12" s="127">
        <v>0</v>
      </c>
      <c r="AL12" s="47">
        <f t="shared" si="3"/>
        <v>0</v>
      </c>
      <c r="AM12" s="127">
        <v>0</v>
      </c>
      <c r="AN12" s="127">
        <v>0</v>
      </c>
      <c r="AO12" s="47">
        <f t="shared" si="4"/>
        <v>0</v>
      </c>
      <c r="AP12" s="127">
        <v>0</v>
      </c>
      <c r="AQ12" s="45">
        <f t="shared" si="20"/>
        <v>500</v>
      </c>
      <c r="AR12" s="45">
        <f t="shared" si="20"/>
        <v>60</v>
      </c>
      <c r="AS12" s="45">
        <f t="shared" si="6"/>
        <v>50</v>
      </c>
      <c r="AT12" s="48">
        <v>5000</v>
      </c>
      <c r="AU12" s="48">
        <v>5000</v>
      </c>
      <c r="AV12" s="48">
        <v>100</v>
      </c>
      <c r="AW12" s="48">
        <v>100</v>
      </c>
      <c r="AX12" s="48">
        <v>1000</v>
      </c>
      <c r="AY12" s="48">
        <v>1000</v>
      </c>
    </row>
    <row r="13" spans="1:51" ht="22.5" customHeight="1" x14ac:dyDescent="0.25">
      <c r="A13" s="62" t="s">
        <v>37</v>
      </c>
      <c r="B13" s="44" t="s">
        <v>43</v>
      </c>
      <c r="C13" s="127">
        <v>0</v>
      </c>
      <c r="D13" s="46">
        <v>0</v>
      </c>
      <c r="E13" s="46">
        <v>0</v>
      </c>
      <c r="F13" s="127">
        <v>0</v>
      </c>
      <c r="G13" s="46">
        <f t="shared" si="7"/>
        <v>0</v>
      </c>
      <c r="H13" s="46">
        <f t="shared" si="8"/>
        <v>0</v>
      </c>
      <c r="I13" s="127">
        <v>0</v>
      </c>
      <c r="J13" s="46">
        <f t="shared" si="9"/>
        <v>0</v>
      </c>
      <c r="K13" s="46">
        <f t="shared" si="10"/>
        <v>0</v>
      </c>
      <c r="L13" s="127">
        <v>500</v>
      </c>
      <c r="M13" s="46">
        <f t="shared" si="11"/>
        <v>30</v>
      </c>
      <c r="N13" s="46">
        <f t="shared" si="12"/>
        <v>30</v>
      </c>
      <c r="O13" s="127">
        <v>50</v>
      </c>
      <c r="P13" s="127">
        <v>0</v>
      </c>
      <c r="Q13" s="46">
        <f t="shared" si="13"/>
        <v>0</v>
      </c>
      <c r="R13" s="46">
        <f t="shared" si="14"/>
        <v>0</v>
      </c>
      <c r="S13" s="127">
        <v>0</v>
      </c>
      <c r="T13" s="127">
        <v>0</v>
      </c>
      <c r="U13" s="46">
        <f t="shared" si="15"/>
        <v>0</v>
      </c>
      <c r="V13" s="46">
        <f t="shared" si="16"/>
        <v>0</v>
      </c>
      <c r="W13" s="127">
        <v>0</v>
      </c>
      <c r="X13" s="46">
        <f t="shared" si="19"/>
        <v>500</v>
      </c>
      <c r="Y13" s="46">
        <f t="shared" si="19"/>
        <v>30</v>
      </c>
      <c r="Z13" s="46">
        <f t="shared" si="19"/>
        <v>30</v>
      </c>
      <c r="AA13" s="46">
        <f t="shared" si="18"/>
        <v>50</v>
      </c>
      <c r="AB13" s="127">
        <v>0</v>
      </c>
      <c r="AC13" s="47">
        <v>0</v>
      </c>
      <c r="AD13" s="127">
        <v>0</v>
      </c>
      <c r="AE13" s="47">
        <f t="shared" si="0"/>
        <v>0</v>
      </c>
      <c r="AF13" s="127">
        <v>0</v>
      </c>
      <c r="AG13" s="47">
        <f t="shared" si="1"/>
        <v>0</v>
      </c>
      <c r="AH13" s="127">
        <v>500</v>
      </c>
      <c r="AI13" s="47">
        <f t="shared" si="2"/>
        <v>60</v>
      </c>
      <c r="AJ13" s="127">
        <v>50</v>
      </c>
      <c r="AK13" s="127">
        <v>0</v>
      </c>
      <c r="AL13" s="47">
        <f t="shared" si="3"/>
        <v>0</v>
      </c>
      <c r="AM13" s="127">
        <v>0</v>
      </c>
      <c r="AN13" s="127">
        <v>0</v>
      </c>
      <c r="AO13" s="47">
        <f t="shared" si="4"/>
        <v>0</v>
      </c>
      <c r="AP13" s="127">
        <v>0</v>
      </c>
      <c r="AQ13" s="45">
        <f t="shared" si="20"/>
        <v>500</v>
      </c>
      <c r="AR13" s="45">
        <f t="shared" si="20"/>
        <v>60</v>
      </c>
      <c r="AS13" s="45">
        <f t="shared" si="6"/>
        <v>50</v>
      </c>
      <c r="AT13" s="48">
        <v>5000</v>
      </c>
      <c r="AU13" s="48">
        <v>5000</v>
      </c>
      <c r="AV13" s="48">
        <v>100</v>
      </c>
      <c r="AW13" s="48">
        <v>100</v>
      </c>
      <c r="AX13" s="48">
        <v>1000</v>
      </c>
      <c r="AY13" s="48">
        <v>1000</v>
      </c>
    </row>
    <row r="14" spans="1:51" ht="21" hidden="1" customHeight="1" x14ac:dyDescent="0.25">
      <c r="A14" s="62"/>
      <c r="B14" s="40"/>
      <c r="C14" s="127">
        <v>0</v>
      </c>
      <c r="D14" s="46">
        <v>0</v>
      </c>
      <c r="E14" s="46">
        <v>0</v>
      </c>
      <c r="F14" s="127">
        <v>0</v>
      </c>
      <c r="G14" s="46">
        <f t="shared" ref="G14:G24" si="21">(F14*3%)/2</f>
        <v>0</v>
      </c>
      <c r="H14" s="46">
        <f t="shared" ref="H14:H24" si="22">(F14*3%)/2</f>
        <v>0</v>
      </c>
      <c r="I14" s="127">
        <v>0</v>
      </c>
      <c r="J14" s="46">
        <f t="shared" ref="J14:J24" si="23">(I14*5%)/2</f>
        <v>0</v>
      </c>
      <c r="K14" s="46">
        <f t="shared" ref="K14:K24" si="24">(I14*5%)/2</f>
        <v>0</v>
      </c>
      <c r="L14" s="127">
        <v>0</v>
      </c>
      <c r="M14" s="46">
        <f t="shared" ref="M14:M24" si="25">(L14*12%)/2</f>
        <v>0</v>
      </c>
      <c r="N14" s="46">
        <f t="shared" ref="N14:N24" si="26">(L14*12%)/2</f>
        <v>0</v>
      </c>
      <c r="O14" s="127">
        <v>0</v>
      </c>
      <c r="P14" s="127">
        <v>0</v>
      </c>
      <c r="Q14" s="46">
        <f t="shared" ref="Q14:Q24" si="27">(P14*18%)/2</f>
        <v>0</v>
      </c>
      <c r="R14" s="46">
        <f t="shared" ref="R14:R24" si="28">(P14*18%)/2</f>
        <v>0</v>
      </c>
      <c r="S14" s="127">
        <v>0</v>
      </c>
      <c r="T14" s="127">
        <v>0</v>
      </c>
      <c r="U14" s="46">
        <f t="shared" ref="U14:U24" si="29">(T14*28%)/2</f>
        <v>0</v>
      </c>
      <c r="V14" s="46">
        <f t="shared" ref="V14:V24" si="30">(T14*28%)/2</f>
        <v>0</v>
      </c>
      <c r="W14" s="127">
        <v>0</v>
      </c>
      <c r="X14" s="46">
        <f t="shared" ref="X14:X24" si="31">C14+F14+I14+L14+P14+T14</f>
        <v>0</v>
      </c>
      <c r="Y14" s="46">
        <f t="shared" ref="Y14:Y24" si="32">D14+G14+J14+M14+Q14+U14</f>
        <v>0</v>
      </c>
      <c r="Z14" s="46">
        <f t="shared" ref="Z14:Z24" si="33">E14+H14+K14+N14+R14+V14</f>
        <v>0</v>
      </c>
      <c r="AA14" s="46">
        <f t="shared" ref="AA14:AA24" si="34">W14+S14+O14</f>
        <v>0</v>
      </c>
      <c r="AB14" s="127">
        <v>0</v>
      </c>
      <c r="AC14" s="47">
        <v>0</v>
      </c>
      <c r="AD14" s="127">
        <v>0</v>
      </c>
      <c r="AE14" s="47">
        <f t="shared" ref="AE14:AE24" si="35">(AD14*3%)</f>
        <v>0</v>
      </c>
      <c r="AF14" s="127">
        <v>0</v>
      </c>
      <c r="AG14" s="47">
        <f t="shared" ref="AG14:AG24" si="36">(AF14*5%)</f>
        <v>0</v>
      </c>
      <c r="AH14" s="127">
        <v>0</v>
      </c>
      <c r="AI14" s="47">
        <f t="shared" ref="AI14:AI24" si="37">(AH14*12%)</f>
        <v>0</v>
      </c>
      <c r="AJ14" s="127">
        <v>0</v>
      </c>
      <c r="AK14" s="127">
        <v>0</v>
      </c>
      <c r="AL14" s="47">
        <f t="shared" ref="AL14:AL24" si="38">(AK14*18%)</f>
        <v>0</v>
      </c>
      <c r="AM14" s="127">
        <v>0</v>
      </c>
      <c r="AN14" s="127">
        <v>0</v>
      </c>
      <c r="AO14" s="47">
        <f t="shared" ref="AO14:AO24" si="39">(AN14*28%)</f>
        <v>0</v>
      </c>
      <c r="AP14" s="127">
        <v>0</v>
      </c>
      <c r="AQ14" s="45">
        <f t="shared" ref="AQ14:AQ24" si="40">AB14+AD14+AF14+AH14+AK14+AN14</f>
        <v>0</v>
      </c>
      <c r="AR14" s="45">
        <f t="shared" ref="AR14:AR24" si="41">AC14+AE14+AG14+AI14+AL14+AO14</f>
        <v>0</v>
      </c>
      <c r="AS14" s="45">
        <f t="shared" ref="AS14:AS24" si="42">AP14+AM14+AJ14</f>
        <v>0</v>
      </c>
      <c r="AT14" s="48">
        <v>0</v>
      </c>
      <c r="AU14" s="48">
        <v>0</v>
      </c>
      <c r="AV14" s="48">
        <v>0</v>
      </c>
      <c r="AW14" s="48">
        <v>0</v>
      </c>
      <c r="AX14" s="48">
        <v>0</v>
      </c>
      <c r="AY14" s="48">
        <v>0</v>
      </c>
    </row>
    <row r="15" spans="1:51" ht="45" x14ac:dyDescent="0.25">
      <c r="A15" s="62" t="s">
        <v>37</v>
      </c>
      <c r="B15" s="43" t="s">
        <v>162</v>
      </c>
      <c r="C15" s="127">
        <v>0</v>
      </c>
      <c r="D15" s="46">
        <v>0</v>
      </c>
      <c r="E15" s="46">
        <v>0</v>
      </c>
      <c r="F15" s="127">
        <v>0</v>
      </c>
      <c r="G15" s="46">
        <f t="shared" si="21"/>
        <v>0</v>
      </c>
      <c r="H15" s="46">
        <f t="shared" si="22"/>
        <v>0</v>
      </c>
      <c r="I15" s="127">
        <v>0</v>
      </c>
      <c r="J15" s="46">
        <f t="shared" si="23"/>
        <v>0</v>
      </c>
      <c r="K15" s="46">
        <f t="shared" si="24"/>
        <v>0</v>
      </c>
      <c r="L15" s="127">
        <v>500</v>
      </c>
      <c r="M15" s="46">
        <f t="shared" si="25"/>
        <v>30</v>
      </c>
      <c r="N15" s="46">
        <f t="shared" si="26"/>
        <v>30</v>
      </c>
      <c r="O15" s="127">
        <v>50</v>
      </c>
      <c r="P15" s="127">
        <v>0</v>
      </c>
      <c r="Q15" s="46">
        <f t="shared" si="27"/>
        <v>0</v>
      </c>
      <c r="R15" s="46">
        <f t="shared" si="28"/>
        <v>0</v>
      </c>
      <c r="S15" s="127">
        <v>0</v>
      </c>
      <c r="T15" s="127">
        <v>0</v>
      </c>
      <c r="U15" s="46">
        <f t="shared" si="29"/>
        <v>0</v>
      </c>
      <c r="V15" s="46">
        <f t="shared" si="30"/>
        <v>0</v>
      </c>
      <c r="W15" s="127">
        <v>0</v>
      </c>
      <c r="X15" s="46">
        <f t="shared" si="31"/>
        <v>500</v>
      </c>
      <c r="Y15" s="46">
        <f t="shared" si="32"/>
        <v>30</v>
      </c>
      <c r="Z15" s="46">
        <f t="shared" si="33"/>
        <v>30</v>
      </c>
      <c r="AA15" s="46">
        <f t="shared" si="34"/>
        <v>50</v>
      </c>
      <c r="AB15" s="127">
        <v>0</v>
      </c>
      <c r="AC15" s="47">
        <v>0</v>
      </c>
      <c r="AD15" s="127">
        <v>0</v>
      </c>
      <c r="AE15" s="47">
        <f t="shared" si="35"/>
        <v>0</v>
      </c>
      <c r="AF15" s="127">
        <v>0</v>
      </c>
      <c r="AG15" s="47">
        <f t="shared" si="36"/>
        <v>0</v>
      </c>
      <c r="AH15" s="127">
        <v>500</v>
      </c>
      <c r="AI15" s="47">
        <f t="shared" si="37"/>
        <v>60</v>
      </c>
      <c r="AJ15" s="127">
        <v>50</v>
      </c>
      <c r="AK15" s="127">
        <v>0</v>
      </c>
      <c r="AL15" s="47">
        <f t="shared" si="38"/>
        <v>0</v>
      </c>
      <c r="AM15" s="127">
        <v>0</v>
      </c>
      <c r="AN15" s="127">
        <v>0</v>
      </c>
      <c r="AO15" s="47">
        <f t="shared" si="39"/>
        <v>0</v>
      </c>
      <c r="AP15" s="127">
        <v>0</v>
      </c>
      <c r="AQ15" s="45">
        <f t="shared" si="40"/>
        <v>500</v>
      </c>
      <c r="AR15" s="45">
        <f t="shared" si="41"/>
        <v>60</v>
      </c>
      <c r="AS15" s="45">
        <f t="shared" si="42"/>
        <v>50</v>
      </c>
      <c r="AT15" s="48">
        <v>5000</v>
      </c>
      <c r="AU15" s="48">
        <v>5000</v>
      </c>
      <c r="AV15" s="48">
        <v>100</v>
      </c>
      <c r="AW15" s="48">
        <v>100</v>
      </c>
      <c r="AX15" s="48">
        <v>1000</v>
      </c>
      <c r="AY15" s="48">
        <v>1000</v>
      </c>
    </row>
    <row r="16" spans="1:51" ht="15.75" x14ac:dyDescent="0.25">
      <c r="A16" s="72"/>
      <c r="B16" s="73" t="s">
        <v>41</v>
      </c>
      <c r="C16" s="129">
        <f>(C8+C10+C12)-(C13+C15)</f>
        <v>0</v>
      </c>
      <c r="D16" s="129">
        <f t="shared" ref="D16:AB16" si="43">(D8+D10+D12)-(D13+D15)</f>
        <v>0</v>
      </c>
      <c r="E16" s="129">
        <f t="shared" si="43"/>
        <v>0</v>
      </c>
      <c r="F16" s="129">
        <f t="shared" si="43"/>
        <v>0</v>
      </c>
      <c r="G16" s="129">
        <f t="shared" si="43"/>
        <v>0</v>
      </c>
      <c r="H16" s="129">
        <f t="shared" si="43"/>
        <v>0</v>
      </c>
      <c r="I16" s="129">
        <f t="shared" si="43"/>
        <v>0</v>
      </c>
      <c r="J16" s="129">
        <f t="shared" si="43"/>
        <v>0</v>
      </c>
      <c r="K16" s="129">
        <f t="shared" si="43"/>
        <v>0</v>
      </c>
      <c r="L16" s="129">
        <f t="shared" si="43"/>
        <v>5000</v>
      </c>
      <c r="M16" s="129">
        <f t="shared" si="43"/>
        <v>300</v>
      </c>
      <c r="N16" s="129">
        <f t="shared" si="43"/>
        <v>300</v>
      </c>
      <c r="O16" s="129">
        <f t="shared" si="43"/>
        <v>500</v>
      </c>
      <c r="P16" s="129">
        <f t="shared" si="43"/>
        <v>0</v>
      </c>
      <c r="Q16" s="129">
        <f t="shared" si="43"/>
        <v>0</v>
      </c>
      <c r="R16" s="129">
        <f t="shared" si="43"/>
        <v>0</v>
      </c>
      <c r="S16" s="129">
        <f t="shared" si="43"/>
        <v>0</v>
      </c>
      <c r="T16" s="129">
        <f t="shared" si="43"/>
        <v>0</v>
      </c>
      <c r="U16" s="129">
        <f t="shared" si="43"/>
        <v>0</v>
      </c>
      <c r="V16" s="129">
        <f t="shared" si="43"/>
        <v>0</v>
      </c>
      <c r="W16" s="129">
        <f t="shared" si="43"/>
        <v>0</v>
      </c>
      <c r="X16" s="129">
        <f t="shared" si="43"/>
        <v>5000</v>
      </c>
      <c r="Y16" s="129">
        <f t="shared" si="43"/>
        <v>300</v>
      </c>
      <c r="Z16" s="129">
        <f t="shared" si="43"/>
        <v>300</v>
      </c>
      <c r="AA16" s="129">
        <f t="shared" si="43"/>
        <v>500</v>
      </c>
      <c r="AB16" s="129">
        <f t="shared" si="43"/>
        <v>0</v>
      </c>
      <c r="AC16" s="129">
        <f t="shared" ref="AC16" si="44">(AC8+AC10+AC12)-(AC13+AC15)</f>
        <v>0</v>
      </c>
      <c r="AD16" s="129">
        <f t="shared" ref="AD16" si="45">(AD8+AD10+AD12)-(AD13+AD15)</f>
        <v>0</v>
      </c>
      <c r="AE16" s="129">
        <f t="shared" ref="AE16" si="46">(AE8+AE10+AE12)-(AE13+AE15)</f>
        <v>0</v>
      </c>
      <c r="AF16" s="129">
        <f t="shared" ref="AF16" si="47">(AF8+AF10+AF12)-(AF13+AF15)</f>
        <v>0</v>
      </c>
      <c r="AG16" s="129">
        <f t="shared" ref="AG16" si="48">(AG8+AG10+AG12)-(AG13+AG15)</f>
        <v>0</v>
      </c>
      <c r="AH16" s="129">
        <f t="shared" ref="AH16" si="49">(AH8+AH10+AH12)-(AH13+AH15)</f>
        <v>5000</v>
      </c>
      <c r="AI16" s="129">
        <f t="shared" ref="AI16" si="50">(AI8+AI10+AI12)-(AI13+AI15)</f>
        <v>600</v>
      </c>
      <c r="AJ16" s="129">
        <f t="shared" ref="AJ16" si="51">(AJ8+AJ10+AJ12)-(AJ13+AJ15)</f>
        <v>500</v>
      </c>
      <c r="AK16" s="129">
        <f t="shared" ref="AK16" si="52">(AK8+AK10+AK12)-(AK13+AK15)</f>
        <v>0</v>
      </c>
      <c r="AL16" s="129">
        <f t="shared" ref="AL16" si="53">(AL8+AL10+AL12)-(AL13+AL15)</f>
        <v>0</v>
      </c>
      <c r="AM16" s="129">
        <f t="shared" ref="AM16" si="54">(AM8+AM10+AM12)-(AM13+AM15)</f>
        <v>0</v>
      </c>
      <c r="AN16" s="129">
        <f t="shared" ref="AN16" si="55">(AN8+AN10+AN12)-(AN13+AN15)</f>
        <v>0</v>
      </c>
      <c r="AO16" s="129">
        <f t="shared" ref="AO16" si="56">(AO8+AO10+AO12)-(AO13+AO15)</f>
        <v>0</v>
      </c>
      <c r="AP16" s="129">
        <f t="shared" ref="AP16" si="57">(AP8+AP10+AP12)-(AP13+AP15)</f>
        <v>0</v>
      </c>
      <c r="AQ16" s="129">
        <f t="shared" ref="AQ16" si="58">(AQ8+AQ10+AQ12)-(AQ13+AQ15)</f>
        <v>5000</v>
      </c>
      <c r="AR16" s="129">
        <f t="shared" ref="AR16" si="59">(AR8+AR10+AR12)-(AR13+AR15)</f>
        <v>600</v>
      </c>
      <c r="AS16" s="129">
        <f t="shared" ref="AS16" si="60">(AS8+AS10+AS12)-(AS13+AS15)</f>
        <v>500</v>
      </c>
      <c r="AT16" s="129">
        <f t="shared" ref="AT16" si="61">(AT8+AT10+AT12)-(AT13+AT15)</f>
        <v>50000</v>
      </c>
      <c r="AU16" s="129">
        <f t="shared" ref="AU16" si="62">(AU8+AU10+AU12)-(AU13+AU15)</f>
        <v>50000</v>
      </c>
      <c r="AV16" s="129">
        <f t="shared" ref="AV16" si="63">(AV8+AV10+AV12)-(AV13+AV15)</f>
        <v>1000</v>
      </c>
      <c r="AW16" s="129">
        <f t="shared" ref="AW16" si="64">(AW8+AW10+AW12)-(AW13+AW15)</f>
        <v>1000</v>
      </c>
      <c r="AX16" s="129">
        <f t="shared" ref="AX16" si="65">(AX8+AX10+AX12)-(AX13+AX15)</f>
        <v>10000</v>
      </c>
      <c r="AY16" s="129">
        <f t="shared" ref="AY16" si="66">(AY8+AY10+AY12)-(AY13+AY15)</f>
        <v>10000</v>
      </c>
    </row>
    <row r="17" spans="1:51" ht="23.25" x14ac:dyDescent="0.25">
      <c r="A17" s="74"/>
      <c r="B17" s="75" t="s">
        <v>156</v>
      </c>
      <c r="C17" s="149"/>
      <c r="D17" s="149"/>
      <c r="E17" s="149"/>
      <c r="F17" s="149"/>
      <c r="G17" s="149"/>
      <c r="H17" s="149"/>
      <c r="I17" s="149"/>
      <c r="J17" s="149"/>
      <c r="K17" s="149"/>
      <c r="L17" s="149"/>
      <c r="M17" s="149"/>
      <c r="N17" s="149"/>
      <c r="O17" s="149"/>
      <c r="P17" s="149"/>
      <c r="Q17" s="149"/>
      <c r="R17" s="149"/>
      <c r="S17" s="149"/>
      <c r="T17" s="149"/>
      <c r="U17" s="149"/>
      <c r="V17" s="149"/>
      <c r="W17" s="149"/>
      <c r="X17" s="149"/>
      <c r="Y17" s="149"/>
      <c r="Z17" s="149"/>
      <c r="AA17" s="149"/>
      <c r="AB17" s="149"/>
      <c r="AC17" s="149"/>
      <c r="AD17" s="149"/>
      <c r="AE17" s="149"/>
      <c r="AF17" s="149"/>
      <c r="AG17" s="149"/>
      <c r="AH17" s="149"/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04"/>
      <c r="AU17" s="104"/>
      <c r="AV17" s="104"/>
      <c r="AW17" s="104"/>
      <c r="AX17" s="104"/>
      <c r="AY17" s="104"/>
    </row>
    <row r="18" spans="1:51" ht="75" x14ac:dyDescent="0.25">
      <c r="A18" s="69"/>
      <c r="B18" s="70" t="s">
        <v>163</v>
      </c>
      <c r="C18" s="128">
        <v>0</v>
      </c>
      <c r="D18" s="99">
        <v>0</v>
      </c>
      <c r="E18" s="99">
        <v>0</v>
      </c>
      <c r="F18" s="128">
        <v>0</v>
      </c>
      <c r="G18" s="99">
        <f t="shared" si="21"/>
        <v>0</v>
      </c>
      <c r="H18" s="99">
        <f t="shared" si="22"/>
        <v>0</v>
      </c>
      <c r="I18" s="128">
        <v>0</v>
      </c>
      <c r="J18" s="99">
        <f t="shared" si="23"/>
        <v>0</v>
      </c>
      <c r="K18" s="99">
        <f t="shared" si="24"/>
        <v>0</v>
      </c>
      <c r="L18" s="128">
        <v>5000</v>
      </c>
      <c r="M18" s="99">
        <f t="shared" si="25"/>
        <v>300</v>
      </c>
      <c r="N18" s="99">
        <f t="shared" si="26"/>
        <v>300</v>
      </c>
      <c r="O18" s="128">
        <v>500</v>
      </c>
      <c r="P18" s="128">
        <v>0</v>
      </c>
      <c r="Q18" s="99">
        <f t="shared" si="27"/>
        <v>0</v>
      </c>
      <c r="R18" s="99">
        <f t="shared" si="28"/>
        <v>0</v>
      </c>
      <c r="S18" s="128">
        <v>0</v>
      </c>
      <c r="T18" s="128">
        <v>0</v>
      </c>
      <c r="U18" s="99">
        <f t="shared" si="29"/>
        <v>0</v>
      </c>
      <c r="V18" s="99">
        <f t="shared" si="30"/>
        <v>0</v>
      </c>
      <c r="W18" s="128">
        <v>0</v>
      </c>
      <c r="X18" s="99">
        <f t="shared" si="31"/>
        <v>5000</v>
      </c>
      <c r="Y18" s="99">
        <f t="shared" si="32"/>
        <v>300</v>
      </c>
      <c r="Z18" s="99">
        <f t="shared" si="33"/>
        <v>300</v>
      </c>
      <c r="AA18" s="99">
        <f t="shared" si="34"/>
        <v>500</v>
      </c>
      <c r="AB18" s="128">
        <v>0</v>
      </c>
      <c r="AC18" s="100">
        <v>0</v>
      </c>
      <c r="AD18" s="128">
        <v>0</v>
      </c>
      <c r="AE18" s="100">
        <f t="shared" si="35"/>
        <v>0</v>
      </c>
      <c r="AF18" s="128">
        <v>0</v>
      </c>
      <c r="AG18" s="100">
        <f t="shared" si="36"/>
        <v>0</v>
      </c>
      <c r="AH18" s="128">
        <v>5000</v>
      </c>
      <c r="AI18" s="100">
        <f t="shared" si="37"/>
        <v>600</v>
      </c>
      <c r="AJ18" s="128">
        <v>500</v>
      </c>
      <c r="AK18" s="128">
        <v>0</v>
      </c>
      <c r="AL18" s="100">
        <f t="shared" si="38"/>
        <v>0</v>
      </c>
      <c r="AM18" s="128">
        <v>0</v>
      </c>
      <c r="AN18" s="128">
        <v>0</v>
      </c>
      <c r="AO18" s="100">
        <f t="shared" si="39"/>
        <v>0</v>
      </c>
      <c r="AP18" s="128">
        <v>0</v>
      </c>
      <c r="AQ18" s="101">
        <f t="shared" si="40"/>
        <v>5000</v>
      </c>
      <c r="AR18" s="101">
        <f t="shared" si="41"/>
        <v>600</v>
      </c>
      <c r="AS18" s="45">
        <f t="shared" si="42"/>
        <v>500</v>
      </c>
      <c r="AT18" s="156"/>
      <c r="AU18" s="156"/>
      <c r="AV18" s="156"/>
      <c r="AW18" s="156"/>
      <c r="AX18" s="156"/>
      <c r="AY18" s="156"/>
    </row>
    <row r="19" spans="1:51" ht="15.75" x14ac:dyDescent="0.25">
      <c r="A19" s="62" t="s">
        <v>34</v>
      </c>
      <c r="B19" s="44" t="s">
        <v>42</v>
      </c>
      <c r="C19" s="127">
        <v>0</v>
      </c>
      <c r="D19" s="46">
        <v>0</v>
      </c>
      <c r="E19" s="46">
        <v>0</v>
      </c>
      <c r="F19" s="127">
        <v>0</v>
      </c>
      <c r="G19" s="46">
        <f t="shared" si="21"/>
        <v>0</v>
      </c>
      <c r="H19" s="46">
        <f t="shared" si="22"/>
        <v>0</v>
      </c>
      <c r="I19" s="127">
        <v>0</v>
      </c>
      <c r="J19" s="46">
        <f t="shared" si="23"/>
        <v>0</v>
      </c>
      <c r="K19" s="46">
        <f t="shared" si="24"/>
        <v>0</v>
      </c>
      <c r="L19" s="127">
        <v>500</v>
      </c>
      <c r="M19" s="46">
        <f t="shared" si="25"/>
        <v>30</v>
      </c>
      <c r="N19" s="46">
        <f t="shared" si="26"/>
        <v>30</v>
      </c>
      <c r="O19" s="127">
        <v>50</v>
      </c>
      <c r="P19" s="127">
        <v>0</v>
      </c>
      <c r="Q19" s="46">
        <f t="shared" si="27"/>
        <v>0</v>
      </c>
      <c r="R19" s="46">
        <f t="shared" si="28"/>
        <v>0</v>
      </c>
      <c r="S19" s="127">
        <v>0</v>
      </c>
      <c r="T19" s="127">
        <v>0</v>
      </c>
      <c r="U19" s="46">
        <f t="shared" si="29"/>
        <v>0</v>
      </c>
      <c r="V19" s="46">
        <f t="shared" si="30"/>
        <v>0</v>
      </c>
      <c r="W19" s="127">
        <v>0</v>
      </c>
      <c r="X19" s="46">
        <f t="shared" si="31"/>
        <v>500</v>
      </c>
      <c r="Y19" s="46">
        <f t="shared" si="32"/>
        <v>30</v>
      </c>
      <c r="Z19" s="46">
        <f t="shared" si="33"/>
        <v>30</v>
      </c>
      <c r="AA19" s="46">
        <f t="shared" si="34"/>
        <v>50</v>
      </c>
      <c r="AB19" s="127">
        <v>0</v>
      </c>
      <c r="AC19" s="47">
        <v>0</v>
      </c>
      <c r="AD19" s="127">
        <v>0</v>
      </c>
      <c r="AE19" s="47">
        <f t="shared" si="35"/>
        <v>0</v>
      </c>
      <c r="AF19" s="127">
        <v>0</v>
      </c>
      <c r="AG19" s="47">
        <f t="shared" si="36"/>
        <v>0</v>
      </c>
      <c r="AH19" s="127">
        <v>500</v>
      </c>
      <c r="AI19" s="47">
        <f t="shared" si="37"/>
        <v>60</v>
      </c>
      <c r="AJ19" s="127">
        <v>50</v>
      </c>
      <c r="AK19" s="127">
        <v>0</v>
      </c>
      <c r="AL19" s="47">
        <f t="shared" si="38"/>
        <v>0</v>
      </c>
      <c r="AM19" s="127">
        <v>0</v>
      </c>
      <c r="AN19" s="127">
        <v>0</v>
      </c>
      <c r="AO19" s="47">
        <f t="shared" si="39"/>
        <v>0</v>
      </c>
      <c r="AP19" s="127">
        <v>0</v>
      </c>
      <c r="AQ19" s="45">
        <f t="shared" si="40"/>
        <v>500</v>
      </c>
      <c r="AR19" s="45">
        <f t="shared" si="41"/>
        <v>60</v>
      </c>
      <c r="AS19" s="45">
        <f t="shared" si="42"/>
        <v>50</v>
      </c>
      <c r="AT19" s="156"/>
      <c r="AU19" s="156"/>
      <c r="AV19" s="156"/>
      <c r="AW19" s="156"/>
      <c r="AX19" s="156"/>
      <c r="AY19" s="156"/>
    </row>
    <row r="20" spans="1:51" ht="15.75" hidden="1" x14ac:dyDescent="0.25">
      <c r="A20" s="62"/>
      <c r="B20" s="43"/>
      <c r="C20" s="127">
        <v>0</v>
      </c>
      <c r="D20" s="46">
        <v>0</v>
      </c>
      <c r="E20" s="46">
        <v>0</v>
      </c>
      <c r="F20" s="127">
        <v>0</v>
      </c>
      <c r="G20" s="46">
        <f t="shared" si="21"/>
        <v>0</v>
      </c>
      <c r="H20" s="46">
        <f t="shared" si="22"/>
        <v>0</v>
      </c>
      <c r="I20" s="127">
        <v>0</v>
      </c>
      <c r="J20" s="46">
        <f t="shared" si="23"/>
        <v>0</v>
      </c>
      <c r="K20" s="46">
        <f t="shared" si="24"/>
        <v>0</v>
      </c>
      <c r="L20" s="127">
        <v>0</v>
      </c>
      <c r="M20" s="46">
        <f t="shared" si="25"/>
        <v>0</v>
      </c>
      <c r="N20" s="46">
        <f t="shared" si="26"/>
        <v>0</v>
      </c>
      <c r="O20" s="127">
        <v>0</v>
      </c>
      <c r="P20" s="127">
        <v>0</v>
      </c>
      <c r="Q20" s="46">
        <f t="shared" si="27"/>
        <v>0</v>
      </c>
      <c r="R20" s="46">
        <f t="shared" si="28"/>
        <v>0</v>
      </c>
      <c r="S20" s="127">
        <v>0</v>
      </c>
      <c r="T20" s="127">
        <v>0</v>
      </c>
      <c r="U20" s="46">
        <f t="shared" si="29"/>
        <v>0</v>
      </c>
      <c r="V20" s="46">
        <f t="shared" si="30"/>
        <v>0</v>
      </c>
      <c r="W20" s="127">
        <v>0</v>
      </c>
      <c r="X20" s="46">
        <f t="shared" si="31"/>
        <v>0</v>
      </c>
      <c r="Y20" s="46">
        <f t="shared" si="32"/>
        <v>0</v>
      </c>
      <c r="Z20" s="46">
        <f t="shared" si="33"/>
        <v>0</v>
      </c>
      <c r="AA20" s="46">
        <f t="shared" si="34"/>
        <v>0</v>
      </c>
      <c r="AB20" s="127">
        <v>0</v>
      </c>
      <c r="AC20" s="47">
        <v>0</v>
      </c>
      <c r="AD20" s="127">
        <v>0</v>
      </c>
      <c r="AE20" s="47">
        <f t="shared" si="35"/>
        <v>0</v>
      </c>
      <c r="AF20" s="127">
        <v>0</v>
      </c>
      <c r="AG20" s="47">
        <f t="shared" si="36"/>
        <v>0</v>
      </c>
      <c r="AH20" s="127">
        <v>0</v>
      </c>
      <c r="AI20" s="47">
        <f t="shared" si="37"/>
        <v>0</v>
      </c>
      <c r="AJ20" s="127">
        <v>0</v>
      </c>
      <c r="AK20" s="127">
        <v>0</v>
      </c>
      <c r="AL20" s="47">
        <f t="shared" si="38"/>
        <v>0</v>
      </c>
      <c r="AM20" s="127">
        <v>0</v>
      </c>
      <c r="AN20" s="127">
        <v>0</v>
      </c>
      <c r="AO20" s="47">
        <f t="shared" si="39"/>
        <v>0</v>
      </c>
      <c r="AP20" s="127">
        <v>0</v>
      </c>
      <c r="AQ20" s="45">
        <f t="shared" si="40"/>
        <v>0</v>
      </c>
      <c r="AR20" s="45">
        <f t="shared" si="41"/>
        <v>0</v>
      </c>
      <c r="AS20" s="45">
        <f t="shared" si="42"/>
        <v>0</v>
      </c>
      <c r="AT20" s="156"/>
      <c r="AU20" s="156"/>
      <c r="AV20" s="156"/>
      <c r="AW20" s="156"/>
      <c r="AX20" s="156"/>
      <c r="AY20" s="156"/>
    </row>
    <row r="21" spans="1:51" ht="30" x14ac:dyDescent="0.25">
      <c r="A21" s="62" t="s">
        <v>34</v>
      </c>
      <c r="B21" s="43" t="s">
        <v>161</v>
      </c>
      <c r="C21" s="127">
        <v>0</v>
      </c>
      <c r="D21" s="46">
        <v>0</v>
      </c>
      <c r="E21" s="46">
        <v>0</v>
      </c>
      <c r="F21" s="127">
        <v>0</v>
      </c>
      <c r="G21" s="46">
        <f t="shared" si="21"/>
        <v>0</v>
      </c>
      <c r="H21" s="46">
        <f t="shared" si="22"/>
        <v>0</v>
      </c>
      <c r="I21" s="127">
        <v>0</v>
      </c>
      <c r="J21" s="46">
        <f t="shared" si="23"/>
        <v>0</v>
      </c>
      <c r="K21" s="46">
        <f t="shared" si="24"/>
        <v>0</v>
      </c>
      <c r="L21" s="127">
        <v>500</v>
      </c>
      <c r="M21" s="46">
        <f t="shared" si="25"/>
        <v>30</v>
      </c>
      <c r="N21" s="46">
        <f t="shared" si="26"/>
        <v>30</v>
      </c>
      <c r="O21" s="127">
        <v>50</v>
      </c>
      <c r="P21" s="127">
        <v>0</v>
      </c>
      <c r="Q21" s="46">
        <f t="shared" si="27"/>
        <v>0</v>
      </c>
      <c r="R21" s="46">
        <f t="shared" si="28"/>
        <v>0</v>
      </c>
      <c r="S21" s="127">
        <v>0</v>
      </c>
      <c r="T21" s="127">
        <v>0</v>
      </c>
      <c r="U21" s="46">
        <f t="shared" si="29"/>
        <v>0</v>
      </c>
      <c r="V21" s="46">
        <f t="shared" si="30"/>
        <v>0</v>
      </c>
      <c r="W21" s="127">
        <v>0</v>
      </c>
      <c r="X21" s="46">
        <f t="shared" si="31"/>
        <v>500</v>
      </c>
      <c r="Y21" s="46">
        <f t="shared" si="32"/>
        <v>30</v>
      </c>
      <c r="Z21" s="46">
        <f t="shared" si="33"/>
        <v>30</v>
      </c>
      <c r="AA21" s="46">
        <f t="shared" si="34"/>
        <v>50</v>
      </c>
      <c r="AB21" s="127">
        <v>0</v>
      </c>
      <c r="AC21" s="47">
        <v>0</v>
      </c>
      <c r="AD21" s="127">
        <v>0</v>
      </c>
      <c r="AE21" s="47">
        <f t="shared" si="35"/>
        <v>0</v>
      </c>
      <c r="AF21" s="127">
        <v>0</v>
      </c>
      <c r="AG21" s="47">
        <f t="shared" si="36"/>
        <v>0</v>
      </c>
      <c r="AH21" s="127">
        <v>500</v>
      </c>
      <c r="AI21" s="47">
        <f t="shared" si="37"/>
        <v>60</v>
      </c>
      <c r="AJ21" s="127">
        <v>50</v>
      </c>
      <c r="AK21" s="127">
        <v>0</v>
      </c>
      <c r="AL21" s="47">
        <f t="shared" si="38"/>
        <v>0</v>
      </c>
      <c r="AM21" s="127">
        <v>0</v>
      </c>
      <c r="AN21" s="127">
        <v>0</v>
      </c>
      <c r="AO21" s="47">
        <f t="shared" si="39"/>
        <v>0</v>
      </c>
      <c r="AP21" s="127">
        <v>0</v>
      </c>
      <c r="AQ21" s="45">
        <f t="shared" si="40"/>
        <v>500</v>
      </c>
      <c r="AR21" s="45">
        <f t="shared" si="41"/>
        <v>60</v>
      </c>
      <c r="AS21" s="45">
        <f t="shared" si="42"/>
        <v>50</v>
      </c>
      <c r="AT21" s="156"/>
      <c r="AU21" s="156"/>
      <c r="AV21" s="156"/>
      <c r="AW21" s="156"/>
      <c r="AX21" s="156"/>
      <c r="AY21" s="156"/>
    </row>
    <row r="22" spans="1:51" ht="15.75" x14ac:dyDescent="0.25">
      <c r="A22" s="62" t="s">
        <v>37</v>
      </c>
      <c r="B22" s="44" t="s">
        <v>43</v>
      </c>
      <c r="C22" s="127">
        <v>0</v>
      </c>
      <c r="D22" s="46">
        <v>0</v>
      </c>
      <c r="E22" s="46">
        <v>0</v>
      </c>
      <c r="F22" s="127">
        <v>0</v>
      </c>
      <c r="G22" s="46">
        <f t="shared" si="21"/>
        <v>0</v>
      </c>
      <c r="H22" s="46">
        <f t="shared" si="22"/>
        <v>0</v>
      </c>
      <c r="I22" s="127">
        <v>0</v>
      </c>
      <c r="J22" s="46">
        <f t="shared" si="23"/>
        <v>0</v>
      </c>
      <c r="K22" s="46">
        <f t="shared" si="24"/>
        <v>0</v>
      </c>
      <c r="L22" s="127">
        <v>500</v>
      </c>
      <c r="M22" s="46">
        <f t="shared" si="25"/>
        <v>30</v>
      </c>
      <c r="N22" s="46">
        <f t="shared" si="26"/>
        <v>30</v>
      </c>
      <c r="O22" s="127">
        <v>50</v>
      </c>
      <c r="P22" s="127">
        <v>0</v>
      </c>
      <c r="Q22" s="46">
        <f t="shared" si="27"/>
        <v>0</v>
      </c>
      <c r="R22" s="46">
        <f t="shared" si="28"/>
        <v>0</v>
      </c>
      <c r="S22" s="127">
        <v>0</v>
      </c>
      <c r="T22" s="127">
        <v>0</v>
      </c>
      <c r="U22" s="46">
        <f t="shared" si="29"/>
        <v>0</v>
      </c>
      <c r="V22" s="46">
        <f t="shared" si="30"/>
        <v>0</v>
      </c>
      <c r="W22" s="127">
        <v>0</v>
      </c>
      <c r="X22" s="46">
        <f t="shared" si="31"/>
        <v>500</v>
      </c>
      <c r="Y22" s="46">
        <f t="shared" si="32"/>
        <v>30</v>
      </c>
      <c r="Z22" s="46">
        <f t="shared" si="33"/>
        <v>30</v>
      </c>
      <c r="AA22" s="46">
        <f t="shared" si="34"/>
        <v>50</v>
      </c>
      <c r="AB22" s="127">
        <v>0</v>
      </c>
      <c r="AC22" s="47">
        <v>0</v>
      </c>
      <c r="AD22" s="127">
        <v>0</v>
      </c>
      <c r="AE22" s="47">
        <f t="shared" si="35"/>
        <v>0</v>
      </c>
      <c r="AF22" s="127">
        <v>0</v>
      </c>
      <c r="AG22" s="47">
        <f t="shared" si="36"/>
        <v>0</v>
      </c>
      <c r="AH22" s="127">
        <v>500</v>
      </c>
      <c r="AI22" s="47">
        <f t="shared" si="37"/>
        <v>60</v>
      </c>
      <c r="AJ22" s="127">
        <v>50</v>
      </c>
      <c r="AK22" s="127">
        <v>0</v>
      </c>
      <c r="AL22" s="47">
        <f t="shared" si="38"/>
        <v>0</v>
      </c>
      <c r="AM22" s="127">
        <v>0</v>
      </c>
      <c r="AN22" s="127">
        <v>0</v>
      </c>
      <c r="AO22" s="47">
        <f t="shared" si="39"/>
        <v>0</v>
      </c>
      <c r="AP22" s="127">
        <v>0</v>
      </c>
      <c r="AQ22" s="45">
        <f t="shared" si="40"/>
        <v>500</v>
      </c>
      <c r="AR22" s="45">
        <f t="shared" si="41"/>
        <v>60</v>
      </c>
      <c r="AS22" s="45">
        <f t="shared" si="42"/>
        <v>50</v>
      </c>
      <c r="AT22" s="156"/>
      <c r="AU22" s="156"/>
      <c r="AV22" s="156"/>
      <c r="AW22" s="156"/>
      <c r="AX22" s="156"/>
      <c r="AY22" s="156"/>
    </row>
    <row r="23" spans="1:51" ht="15.75" hidden="1" x14ac:dyDescent="0.25">
      <c r="A23" s="62"/>
      <c r="B23" s="40"/>
      <c r="C23" s="127">
        <v>0</v>
      </c>
      <c r="D23" s="46">
        <v>0</v>
      </c>
      <c r="E23" s="46">
        <v>0</v>
      </c>
      <c r="F23" s="127">
        <v>0</v>
      </c>
      <c r="G23" s="46">
        <f t="shared" si="21"/>
        <v>0</v>
      </c>
      <c r="H23" s="46">
        <f t="shared" si="22"/>
        <v>0</v>
      </c>
      <c r="I23" s="127">
        <v>0</v>
      </c>
      <c r="J23" s="46">
        <f t="shared" si="23"/>
        <v>0</v>
      </c>
      <c r="K23" s="46">
        <f t="shared" si="24"/>
        <v>0</v>
      </c>
      <c r="L23" s="127">
        <v>0</v>
      </c>
      <c r="M23" s="46">
        <f t="shared" si="25"/>
        <v>0</v>
      </c>
      <c r="N23" s="46">
        <f t="shared" si="26"/>
        <v>0</v>
      </c>
      <c r="O23" s="127">
        <v>0</v>
      </c>
      <c r="P23" s="127">
        <v>0</v>
      </c>
      <c r="Q23" s="46">
        <f t="shared" si="27"/>
        <v>0</v>
      </c>
      <c r="R23" s="46">
        <f t="shared" si="28"/>
        <v>0</v>
      </c>
      <c r="S23" s="127">
        <v>0</v>
      </c>
      <c r="T23" s="127">
        <v>0</v>
      </c>
      <c r="U23" s="46">
        <f t="shared" si="29"/>
        <v>0</v>
      </c>
      <c r="V23" s="46">
        <f t="shared" si="30"/>
        <v>0</v>
      </c>
      <c r="W23" s="127">
        <v>0</v>
      </c>
      <c r="X23" s="46">
        <f t="shared" si="31"/>
        <v>0</v>
      </c>
      <c r="Y23" s="46">
        <f t="shared" si="32"/>
        <v>0</v>
      </c>
      <c r="Z23" s="46">
        <f t="shared" si="33"/>
        <v>0</v>
      </c>
      <c r="AA23" s="46">
        <f t="shared" si="34"/>
        <v>0</v>
      </c>
      <c r="AB23" s="127">
        <v>0</v>
      </c>
      <c r="AC23" s="47">
        <v>0</v>
      </c>
      <c r="AD23" s="127">
        <v>0</v>
      </c>
      <c r="AE23" s="47">
        <f t="shared" si="35"/>
        <v>0</v>
      </c>
      <c r="AF23" s="127">
        <v>0</v>
      </c>
      <c r="AG23" s="47">
        <f t="shared" si="36"/>
        <v>0</v>
      </c>
      <c r="AH23" s="127">
        <v>0</v>
      </c>
      <c r="AI23" s="47">
        <f t="shared" si="37"/>
        <v>0</v>
      </c>
      <c r="AJ23" s="127">
        <v>0</v>
      </c>
      <c r="AK23" s="127">
        <v>0</v>
      </c>
      <c r="AL23" s="47">
        <f t="shared" si="38"/>
        <v>0</v>
      </c>
      <c r="AM23" s="127">
        <v>0</v>
      </c>
      <c r="AN23" s="127">
        <v>0</v>
      </c>
      <c r="AO23" s="47">
        <f t="shared" si="39"/>
        <v>0</v>
      </c>
      <c r="AP23" s="127">
        <v>0</v>
      </c>
      <c r="AQ23" s="45">
        <f t="shared" si="40"/>
        <v>0</v>
      </c>
      <c r="AR23" s="45">
        <f t="shared" si="41"/>
        <v>0</v>
      </c>
      <c r="AS23" s="45">
        <f t="shared" si="42"/>
        <v>0</v>
      </c>
      <c r="AT23" s="156"/>
      <c r="AU23" s="156"/>
      <c r="AV23" s="156"/>
      <c r="AW23" s="156"/>
      <c r="AX23" s="156"/>
      <c r="AY23" s="156"/>
    </row>
    <row r="24" spans="1:51" ht="45" x14ac:dyDescent="0.25">
      <c r="A24" s="62" t="s">
        <v>37</v>
      </c>
      <c r="B24" s="43" t="s">
        <v>162</v>
      </c>
      <c r="C24" s="127">
        <v>0</v>
      </c>
      <c r="D24" s="46">
        <v>0</v>
      </c>
      <c r="E24" s="46">
        <v>0</v>
      </c>
      <c r="F24" s="127">
        <v>0</v>
      </c>
      <c r="G24" s="46">
        <f t="shared" si="21"/>
        <v>0</v>
      </c>
      <c r="H24" s="46">
        <f t="shared" si="22"/>
        <v>0</v>
      </c>
      <c r="I24" s="127">
        <v>0</v>
      </c>
      <c r="J24" s="46">
        <f t="shared" si="23"/>
        <v>0</v>
      </c>
      <c r="K24" s="46">
        <f t="shared" si="24"/>
        <v>0</v>
      </c>
      <c r="L24" s="127">
        <v>500</v>
      </c>
      <c r="M24" s="46">
        <f t="shared" si="25"/>
        <v>30</v>
      </c>
      <c r="N24" s="46">
        <f t="shared" si="26"/>
        <v>30</v>
      </c>
      <c r="O24" s="127">
        <v>50</v>
      </c>
      <c r="P24" s="127">
        <v>0</v>
      </c>
      <c r="Q24" s="46">
        <f t="shared" si="27"/>
        <v>0</v>
      </c>
      <c r="R24" s="46">
        <f t="shared" si="28"/>
        <v>0</v>
      </c>
      <c r="S24" s="127">
        <v>0</v>
      </c>
      <c r="T24" s="127">
        <v>0</v>
      </c>
      <c r="U24" s="46">
        <f t="shared" si="29"/>
        <v>0</v>
      </c>
      <c r="V24" s="46">
        <f t="shared" si="30"/>
        <v>0</v>
      </c>
      <c r="W24" s="127">
        <v>0</v>
      </c>
      <c r="X24" s="46">
        <f t="shared" si="31"/>
        <v>500</v>
      </c>
      <c r="Y24" s="46">
        <f t="shared" si="32"/>
        <v>30</v>
      </c>
      <c r="Z24" s="46">
        <f t="shared" si="33"/>
        <v>30</v>
      </c>
      <c r="AA24" s="46">
        <f t="shared" si="34"/>
        <v>50</v>
      </c>
      <c r="AB24" s="127">
        <v>0</v>
      </c>
      <c r="AC24" s="47">
        <v>0</v>
      </c>
      <c r="AD24" s="127">
        <v>0</v>
      </c>
      <c r="AE24" s="47">
        <f t="shared" si="35"/>
        <v>0</v>
      </c>
      <c r="AF24" s="127">
        <v>0</v>
      </c>
      <c r="AG24" s="47">
        <f t="shared" si="36"/>
        <v>0</v>
      </c>
      <c r="AH24" s="127">
        <v>500</v>
      </c>
      <c r="AI24" s="47">
        <f t="shared" si="37"/>
        <v>60</v>
      </c>
      <c r="AJ24" s="127">
        <v>50</v>
      </c>
      <c r="AK24" s="127">
        <v>0</v>
      </c>
      <c r="AL24" s="47">
        <f t="shared" si="38"/>
        <v>0</v>
      </c>
      <c r="AM24" s="127">
        <v>0</v>
      </c>
      <c r="AN24" s="127">
        <v>0</v>
      </c>
      <c r="AO24" s="47">
        <f t="shared" si="39"/>
        <v>0</v>
      </c>
      <c r="AP24" s="127">
        <v>0</v>
      </c>
      <c r="AQ24" s="45">
        <f t="shared" si="40"/>
        <v>500</v>
      </c>
      <c r="AR24" s="45">
        <f t="shared" si="41"/>
        <v>60</v>
      </c>
      <c r="AS24" s="45">
        <f t="shared" si="42"/>
        <v>50</v>
      </c>
      <c r="AT24" s="156"/>
      <c r="AU24" s="156"/>
      <c r="AV24" s="156"/>
      <c r="AW24" s="156"/>
      <c r="AX24" s="156"/>
      <c r="AY24" s="156"/>
    </row>
    <row r="25" spans="1:51" ht="15.75" x14ac:dyDescent="0.25">
      <c r="A25" s="72"/>
      <c r="B25" s="73" t="s">
        <v>41</v>
      </c>
      <c r="C25" s="129">
        <f>(C18+C19+C21)-(C22+C24)</f>
        <v>0</v>
      </c>
      <c r="D25" s="129">
        <f t="shared" ref="D25:AS25" si="67">(D18+D19+D21)-(D22+D24)</f>
        <v>0</v>
      </c>
      <c r="E25" s="129">
        <f t="shared" si="67"/>
        <v>0</v>
      </c>
      <c r="F25" s="129">
        <f t="shared" si="67"/>
        <v>0</v>
      </c>
      <c r="G25" s="129">
        <f t="shared" si="67"/>
        <v>0</v>
      </c>
      <c r="H25" s="129">
        <f t="shared" si="67"/>
        <v>0</v>
      </c>
      <c r="I25" s="129">
        <f t="shared" si="67"/>
        <v>0</v>
      </c>
      <c r="J25" s="129">
        <f t="shared" si="67"/>
        <v>0</v>
      </c>
      <c r="K25" s="129">
        <f t="shared" si="67"/>
        <v>0</v>
      </c>
      <c r="L25" s="129">
        <f t="shared" si="67"/>
        <v>5000</v>
      </c>
      <c r="M25" s="129">
        <f t="shared" si="67"/>
        <v>300</v>
      </c>
      <c r="N25" s="129">
        <f t="shared" si="67"/>
        <v>300</v>
      </c>
      <c r="O25" s="129">
        <f t="shared" si="67"/>
        <v>500</v>
      </c>
      <c r="P25" s="129">
        <f t="shared" si="67"/>
        <v>0</v>
      </c>
      <c r="Q25" s="129">
        <f t="shared" si="67"/>
        <v>0</v>
      </c>
      <c r="R25" s="129">
        <f t="shared" si="67"/>
        <v>0</v>
      </c>
      <c r="S25" s="129">
        <f t="shared" si="67"/>
        <v>0</v>
      </c>
      <c r="T25" s="129">
        <f t="shared" si="67"/>
        <v>0</v>
      </c>
      <c r="U25" s="129">
        <f t="shared" si="67"/>
        <v>0</v>
      </c>
      <c r="V25" s="129">
        <f t="shared" si="67"/>
        <v>0</v>
      </c>
      <c r="W25" s="129">
        <f t="shared" si="67"/>
        <v>0</v>
      </c>
      <c r="X25" s="129">
        <f t="shared" si="67"/>
        <v>5000</v>
      </c>
      <c r="Y25" s="129">
        <f t="shared" si="67"/>
        <v>300</v>
      </c>
      <c r="Z25" s="129">
        <f t="shared" si="67"/>
        <v>300</v>
      </c>
      <c r="AA25" s="129">
        <f t="shared" si="67"/>
        <v>500</v>
      </c>
      <c r="AB25" s="129">
        <f t="shared" si="67"/>
        <v>0</v>
      </c>
      <c r="AC25" s="129">
        <f t="shared" si="67"/>
        <v>0</v>
      </c>
      <c r="AD25" s="129">
        <f t="shared" si="67"/>
        <v>0</v>
      </c>
      <c r="AE25" s="129">
        <f t="shared" si="67"/>
        <v>0</v>
      </c>
      <c r="AF25" s="129">
        <f t="shared" si="67"/>
        <v>0</v>
      </c>
      <c r="AG25" s="129">
        <f t="shared" si="67"/>
        <v>0</v>
      </c>
      <c r="AH25" s="129">
        <f t="shared" si="67"/>
        <v>5000</v>
      </c>
      <c r="AI25" s="129">
        <f t="shared" si="67"/>
        <v>600</v>
      </c>
      <c r="AJ25" s="129">
        <f t="shared" si="67"/>
        <v>500</v>
      </c>
      <c r="AK25" s="129">
        <f t="shared" si="67"/>
        <v>0</v>
      </c>
      <c r="AL25" s="129">
        <f t="shared" si="67"/>
        <v>0</v>
      </c>
      <c r="AM25" s="129">
        <f t="shared" si="67"/>
        <v>0</v>
      </c>
      <c r="AN25" s="129">
        <f t="shared" si="67"/>
        <v>0</v>
      </c>
      <c r="AO25" s="129">
        <f t="shared" si="67"/>
        <v>0</v>
      </c>
      <c r="AP25" s="129">
        <f t="shared" si="67"/>
        <v>0</v>
      </c>
      <c r="AQ25" s="129">
        <f t="shared" si="67"/>
        <v>5000</v>
      </c>
      <c r="AR25" s="129">
        <f t="shared" si="67"/>
        <v>600</v>
      </c>
      <c r="AS25" s="158">
        <f t="shared" si="67"/>
        <v>500</v>
      </c>
      <c r="AT25" s="157"/>
      <c r="AU25" s="157"/>
      <c r="AV25" s="157"/>
      <c r="AW25" s="157"/>
      <c r="AX25" s="157"/>
      <c r="AY25" s="157"/>
    </row>
    <row r="26" spans="1:51" ht="15.75" x14ac:dyDescent="0.25">
      <c r="A26" s="78"/>
      <c r="B26" s="79"/>
      <c r="C26" s="80"/>
      <c r="D26" s="80"/>
      <c r="E26" s="80"/>
      <c r="F26" s="80"/>
      <c r="G26" s="80"/>
      <c r="H26" s="80"/>
      <c r="I26" s="80"/>
      <c r="J26" s="80"/>
      <c r="K26" s="80"/>
      <c r="L26" s="80"/>
      <c r="M26" s="80"/>
      <c r="N26" s="80"/>
      <c r="O26" s="80"/>
      <c r="P26" s="80"/>
      <c r="Q26" s="80"/>
      <c r="R26" s="80"/>
      <c r="S26" s="80"/>
      <c r="T26" s="80"/>
      <c r="U26" s="80"/>
      <c r="V26" s="80"/>
      <c r="W26" s="80"/>
      <c r="X26" s="80"/>
      <c r="Y26" s="80"/>
      <c r="Z26" s="80"/>
      <c r="AA26" s="80"/>
      <c r="AB26" s="80"/>
      <c r="AC26" s="80"/>
      <c r="AD26" s="80"/>
      <c r="AE26" s="80"/>
      <c r="AF26" s="80"/>
      <c r="AG26" s="80"/>
      <c r="AH26" s="80"/>
      <c r="AI26" s="80"/>
      <c r="AJ26" s="80"/>
      <c r="AK26" s="80"/>
      <c r="AL26" s="80"/>
      <c r="AM26" s="80"/>
      <c r="AN26" s="80"/>
      <c r="AO26" s="80"/>
      <c r="AP26" s="80"/>
      <c r="AQ26" s="78"/>
      <c r="AR26" s="78"/>
      <c r="AS26" s="78"/>
      <c r="AT26" s="81"/>
      <c r="AU26" s="81"/>
      <c r="AV26" s="81"/>
      <c r="AW26" s="81"/>
      <c r="AX26" s="81"/>
      <c r="AY26" s="81"/>
    </row>
  </sheetData>
  <mergeCells count="21">
    <mergeCell ref="A2:A3"/>
    <mergeCell ref="C2:E2"/>
    <mergeCell ref="F2:H2"/>
    <mergeCell ref="I2:K2"/>
    <mergeCell ref="L2:O2"/>
    <mergeCell ref="AT1:AY1"/>
    <mergeCell ref="AT2:AU2"/>
    <mergeCell ref="AV2:AW2"/>
    <mergeCell ref="AX2:AY2"/>
    <mergeCell ref="AN2:AP2"/>
    <mergeCell ref="AQ2:AS2"/>
    <mergeCell ref="AK2:AM2"/>
    <mergeCell ref="C1:AA1"/>
    <mergeCell ref="AB1:AS1"/>
    <mergeCell ref="X2:AA2"/>
    <mergeCell ref="AB2:AC2"/>
    <mergeCell ref="AD2:AE2"/>
    <mergeCell ref="AF2:AG2"/>
    <mergeCell ref="AH2:AJ2"/>
    <mergeCell ref="P2:S2"/>
    <mergeCell ref="T2:W2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48"/>
  <sheetViews>
    <sheetView tabSelected="1" topLeftCell="B10" zoomScale="120" zoomScaleNormal="120" workbookViewId="0">
      <selection activeCell="C20" sqref="C20:G20"/>
    </sheetView>
  </sheetViews>
  <sheetFormatPr defaultRowHeight="18.75" x14ac:dyDescent="0.25"/>
  <cols>
    <col min="2" max="2" width="7.140625" style="107" customWidth="1"/>
    <col min="3" max="3" width="33.28515625" customWidth="1"/>
    <col min="4" max="4" width="21.5703125" customWidth="1"/>
    <col min="5" max="5" width="20.85546875" customWidth="1"/>
    <col min="6" max="6" width="16.5703125" customWidth="1"/>
    <col min="7" max="7" width="13.42578125" customWidth="1"/>
  </cols>
  <sheetData>
    <row r="2" spans="2:7" ht="21.75" hidden="1" customHeight="1" thickBot="1" x14ac:dyDescent="0.3">
      <c r="B2" s="107">
        <v>1</v>
      </c>
      <c r="C2" s="106" t="s">
        <v>153</v>
      </c>
    </row>
    <row r="3" spans="2:7" ht="27" hidden="1" customHeight="1" thickBot="1" x14ac:dyDescent="0.3">
      <c r="C3" s="11" t="s">
        <v>8</v>
      </c>
      <c r="D3" s="63" t="s">
        <v>154</v>
      </c>
      <c r="E3" s="63" t="s">
        <v>98</v>
      </c>
    </row>
    <row r="4" spans="2:7" ht="21" hidden="1" customHeight="1" x14ac:dyDescent="0.25">
      <c r="C4" s="108" t="s">
        <v>96</v>
      </c>
      <c r="D4" s="63">
        <v>0</v>
      </c>
      <c r="E4" s="63">
        <v>0</v>
      </c>
    </row>
    <row r="5" spans="2:7" hidden="1" x14ac:dyDescent="0.25"/>
    <row r="6" spans="2:7" ht="21.75" hidden="1" customHeight="1" thickBot="1" x14ac:dyDescent="0.3">
      <c r="B6" s="107">
        <v>2</v>
      </c>
      <c r="C6" s="106" t="s">
        <v>95</v>
      </c>
    </row>
    <row r="7" spans="2:7" ht="27" hidden="1" customHeight="1" thickBot="1" x14ac:dyDescent="0.3">
      <c r="C7" s="11" t="s">
        <v>8</v>
      </c>
      <c r="D7" s="63" t="s">
        <v>94</v>
      </c>
      <c r="E7" s="63" t="s">
        <v>98</v>
      </c>
    </row>
    <row r="8" spans="2:7" ht="20.25" hidden="1" customHeight="1" x14ac:dyDescent="0.25">
      <c r="C8" s="108" t="s">
        <v>96</v>
      </c>
      <c r="D8" s="63">
        <v>0</v>
      </c>
      <c r="E8" s="63">
        <v>0</v>
      </c>
    </row>
    <row r="9" spans="2:7" ht="18.75" hidden="1" customHeight="1" x14ac:dyDescent="0.25"/>
    <row r="10" spans="2:7" x14ac:dyDescent="0.3">
      <c r="B10" s="107">
        <v>1</v>
      </c>
      <c r="C10" s="49" t="s">
        <v>97</v>
      </c>
    </row>
    <row r="11" spans="2:7" x14ac:dyDescent="0.25">
      <c r="C11" s="109" t="s">
        <v>8</v>
      </c>
      <c r="D11" s="109" t="s">
        <v>2</v>
      </c>
      <c r="E11" s="109" t="s">
        <v>3</v>
      </c>
      <c r="F11" s="109" t="s">
        <v>4</v>
      </c>
      <c r="G11" s="109" t="s">
        <v>5</v>
      </c>
    </row>
    <row r="12" spans="2:7" ht="21" customHeight="1" x14ac:dyDescent="0.25">
      <c r="C12" s="110" t="s">
        <v>99</v>
      </c>
      <c r="D12" s="63">
        <v>0</v>
      </c>
      <c r="E12" s="63">
        <v>0</v>
      </c>
      <c r="F12" s="63">
        <v>0</v>
      </c>
      <c r="G12" s="63">
        <v>0</v>
      </c>
    </row>
    <row r="13" spans="2:7" ht="21" customHeight="1" x14ac:dyDescent="0.25">
      <c r="C13" s="111"/>
      <c r="D13" s="112"/>
      <c r="E13" s="112"/>
      <c r="F13" s="112"/>
      <c r="G13" s="112"/>
    </row>
    <row r="14" spans="2:7" x14ac:dyDescent="0.3">
      <c r="B14" s="107">
        <v>2</v>
      </c>
      <c r="C14" s="49" t="s">
        <v>160</v>
      </c>
    </row>
    <row r="15" spans="2:7" x14ac:dyDescent="0.25">
      <c r="C15" s="109" t="s">
        <v>8</v>
      </c>
      <c r="D15" s="109" t="s">
        <v>2</v>
      </c>
      <c r="E15" s="109" t="s">
        <v>3</v>
      </c>
      <c r="F15" s="109" t="s">
        <v>4</v>
      </c>
      <c r="G15" s="109" t="s">
        <v>5</v>
      </c>
    </row>
    <row r="16" spans="2:7" ht="32.25" customHeight="1" x14ac:dyDescent="0.25">
      <c r="C16" s="108" t="s">
        <v>159</v>
      </c>
      <c r="D16" s="148">
        <v>0</v>
      </c>
      <c r="E16" s="148">
        <v>0</v>
      </c>
      <c r="F16" s="148">
        <v>0</v>
      </c>
      <c r="G16" s="148">
        <v>0</v>
      </c>
    </row>
    <row r="17" spans="2:10" ht="31.5" customHeight="1" x14ac:dyDescent="0.25">
      <c r="C17" s="152" t="s">
        <v>157</v>
      </c>
      <c r="D17" s="148">
        <v>600</v>
      </c>
      <c r="E17" s="148">
        <v>300</v>
      </c>
      <c r="F17" s="148">
        <v>300</v>
      </c>
      <c r="G17" s="148">
        <v>1000</v>
      </c>
    </row>
    <row r="18" spans="2:10" ht="32.25" customHeight="1" x14ac:dyDescent="0.25">
      <c r="C18" s="153" t="s">
        <v>158</v>
      </c>
      <c r="D18" s="122">
        <f>D16+D17</f>
        <v>600</v>
      </c>
      <c r="E18" s="122">
        <f t="shared" ref="E18:G18" si="0">E16+E17</f>
        <v>300</v>
      </c>
      <c r="F18" s="122">
        <f t="shared" si="0"/>
        <v>300</v>
      </c>
      <c r="G18" s="122">
        <f t="shared" si="0"/>
        <v>1000</v>
      </c>
    </row>
    <row r="19" spans="2:10" ht="21" customHeight="1" x14ac:dyDescent="0.25">
      <c r="C19" s="111"/>
      <c r="D19" s="112"/>
      <c r="E19" s="112"/>
      <c r="F19" s="112"/>
      <c r="G19" s="112"/>
    </row>
    <row r="20" spans="2:10" ht="33.75" customHeight="1" x14ac:dyDescent="0.25">
      <c r="B20" s="107">
        <v>3</v>
      </c>
      <c r="C20" s="199" t="s">
        <v>168</v>
      </c>
      <c r="D20" s="199"/>
      <c r="E20" s="199"/>
      <c r="F20" s="199"/>
      <c r="G20" s="199"/>
    </row>
    <row r="21" spans="2:10" x14ac:dyDescent="0.25">
      <c r="C21" s="109" t="s">
        <v>8</v>
      </c>
      <c r="D21" s="109" t="s">
        <v>2</v>
      </c>
      <c r="E21" s="109" t="s">
        <v>3</v>
      </c>
      <c r="F21" s="109" t="s">
        <v>4</v>
      </c>
      <c r="G21" s="109" t="s">
        <v>5</v>
      </c>
    </row>
    <row r="22" spans="2:10" ht="21" customHeight="1" x14ac:dyDescent="0.25">
      <c r="C22" s="110" t="s">
        <v>120</v>
      </c>
      <c r="D22" s="45">
        <f>D12+'INWARD SUPPLY'!AR16</f>
        <v>600</v>
      </c>
      <c r="E22" s="45">
        <f>(D4+D8+E12)+'INWARD SUPPLY'!Y16</f>
        <v>300</v>
      </c>
      <c r="F22" s="45">
        <f>(E4+E8+F12)+'INWARD SUPPLY'!Z16</f>
        <v>300</v>
      </c>
      <c r="G22" s="45">
        <f>G12+('INWARD SUPPLY'!AA16+'INWARD SUPPLY'!AS16)</f>
        <v>1000</v>
      </c>
    </row>
    <row r="24" spans="2:10" x14ac:dyDescent="0.3">
      <c r="B24" s="107">
        <v>4</v>
      </c>
      <c r="C24" s="49" t="s">
        <v>116</v>
      </c>
    </row>
    <row r="25" spans="2:10" x14ac:dyDescent="0.25">
      <c r="C25" s="109" t="s">
        <v>8</v>
      </c>
      <c r="D25" s="109" t="s">
        <v>2</v>
      </c>
      <c r="E25" s="109" t="s">
        <v>3</v>
      </c>
      <c r="F25" s="109" t="s">
        <v>4</v>
      </c>
      <c r="G25" s="109" t="s">
        <v>5</v>
      </c>
      <c r="J25" s="111"/>
    </row>
    <row r="26" spans="2:10" ht="34.5" customHeight="1" thickBot="1" x14ac:dyDescent="0.3">
      <c r="C26" s="114" t="s">
        <v>106</v>
      </c>
      <c r="D26" s="45">
        <f>'GSTR-3B'!C38</f>
        <v>3600</v>
      </c>
      <c r="E26" s="45">
        <f>'GSTR-3B'!D38</f>
        <v>600</v>
      </c>
      <c r="F26" s="45">
        <f>'GSTR-3B'!E38</f>
        <v>600</v>
      </c>
      <c r="G26" s="45">
        <f>'GSTR-3B'!F38</f>
        <v>4000</v>
      </c>
    </row>
    <row r="27" spans="2:10" x14ac:dyDescent="0.25">
      <c r="C27" s="124" t="s">
        <v>118</v>
      </c>
      <c r="D27" s="125">
        <f>D26-(D36+D37+D38)</f>
        <v>0</v>
      </c>
      <c r="E27" s="125">
        <f>E26-(E36+E37)</f>
        <v>-1000</v>
      </c>
      <c r="F27" s="125">
        <f>F26-(F36+F38)</f>
        <v>-1000</v>
      </c>
      <c r="G27" s="125">
        <f>G26-G39</f>
        <v>1000</v>
      </c>
    </row>
    <row r="28" spans="2:10" x14ac:dyDescent="0.25">
      <c r="C28" s="119"/>
      <c r="D28" s="121"/>
      <c r="E28" s="121"/>
      <c r="F28" s="121"/>
      <c r="G28" s="120"/>
    </row>
    <row r="29" spans="2:10" x14ac:dyDescent="0.3">
      <c r="B29" s="107">
        <v>5</v>
      </c>
      <c r="C29" s="49" t="s">
        <v>110</v>
      </c>
    </row>
    <row r="30" spans="2:10" x14ac:dyDescent="0.25">
      <c r="C30" s="109" t="s">
        <v>8</v>
      </c>
      <c r="D30" s="109" t="s">
        <v>2</v>
      </c>
      <c r="E30" s="109" t="s">
        <v>3</v>
      </c>
      <c r="F30" s="109" t="s">
        <v>4</v>
      </c>
      <c r="G30" s="109" t="s">
        <v>5</v>
      </c>
    </row>
    <row r="31" spans="2:10" ht="21.75" customHeight="1" x14ac:dyDescent="0.25">
      <c r="C31" s="123" t="s">
        <v>111</v>
      </c>
      <c r="D31" s="77">
        <f>'GSTR-3B'!C54</f>
        <v>6800</v>
      </c>
      <c r="E31" s="77">
        <f>'GSTR-3B'!C55</f>
        <v>900</v>
      </c>
      <c r="F31" s="77">
        <f>'GSTR-3B'!C56</f>
        <v>900</v>
      </c>
      <c r="G31" s="77">
        <f>'GSTR-3B'!C57</f>
        <v>3000</v>
      </c>
    </row>
    <row r="32" spans="2:10" x14ac:dyDescent="0.25">
      <c r="C32" s="124" t="s">
        <v>117</v>
      </c>
      <c r="D32" s="125">
        <f>D31-(D36+E36+F36)</f>
        <v>1800</v>
      </c>
      <c r="E32" s="45">
        <f>E31-(D37+E37)</f>
        <v>0</v>
      </c>
      <c r="F32" s="125">
        <f>F31-(D38+F38)</f>
        <v>0</v>
      </c>
      <c r="G32" s="125">
        <f>G31-G39</f>
        <v>0</v>
      </c>
    </row>
    <row r="33" spans="2:7" x14ac:dyDescent="0.25">
      <c r="C33" s="119"/>
      <c r="D33" s="121"/>
      <c r="E33" s="121"/>
      <c r="F33" s="121"/>
      <c r="G33" s="120"/>
    </row>
    <row r="34" spans="2:7" x14ac:dyDescent="0.3">
      <c r="B34" s="107">
        <v>6</v>
      </c>
      <c r="C34" s="49" t="s">
        <v>109</v>
      </c>
    </row>
    <row r="35" spans="2:7" ht="24" x14ac:dyDescent="0.25">
      <c r="C35" s="109" t="s">
        <v>8</v>
      </c>
      <c r="D35" s="109" t="s">
        <v>113</v>
      </c>
      <c r="E35" s="109" t="s">
        <v>112</v>
      </c>
      <c r="F35" s="109" t="s">
        <v>114</v>
      </c>
      <c r="G35" s="109" t="s">
        <v>115</v>
      </c>
    </row>
    <row r="36" spans="2:7" ht="21" customHeight="1" thickBot="1" x14ac:dyDescent="0.3">
      <c r="C36" s="114" t="s">
        <v>100</v>
      </c>
      <c r="D36" s="63">
        <v>3600</v>
      </c>
      <c r="E36" s="63">
        <v>700</v>
      </c>
      <c r="F36" s="63">
        <v>700</v>
      </c>
      <c r="G36" s="113"/>
    </row>
    <row r="37" spans="2:7" ht="19.5" thickBot="1" x14ac:dyDescent="0.3">
      <c r="C37" s="114" t="s">
        <v>101</v>
      </c>
      <c r="D37" s="116">
        <v>0</v>
      </c>
      <c r="E37" s="63">
        <v>900</v>
      </c>
      <c r="F37" s="115"/>
      <c r="G37" s="115"/>
    </row>
    <row r="38" spans="2:7" ht="19.5" thickBot="1" x14ac:dyDescent="0.3">
      <c r="C38" s="114" t="s">
        <v>102</v>
      </c>
      <c r="D38" s="116">
        <v>0</v>
      </c>
      <c r="E38" s="115"/>
      <c r="F38" s="116">
        <v>900</v>
      </c>
      <c r="G38" s="115"/>
    </row>
    <row r="39" spans="2:7" ht="19.5" thickBot="1" x14ac:dyDescent="0.3">
      <c r="C39" s="114" t="s">
        <v>103</v>
      </c>
      <c r="D39" s="115"/>
      <c r="E39" s="115"/>
      <c r="F39" s="115"/>
      <c r="G39" s="116">
        <v>3000</v>
      </c>
    </row>
    <row r="40" spans="2:7" ht="12" customHeight="1" x14ac:dyDescent="0.25"/>
    <row r="41" spans="2:7" x14ac:dyDescent="0.3">
      <c r="B41" s="107">
        <v>7</v>
      </c>
      <c r="C41" s="49" t="s">
        <v>104</v>
      </c>
    </row>
    <row r="42" spans="2:7" x14ac:dyDescent="0.25">
      <c r="C42" s="109" t="s">
        <v>8</v>
      </c>
      <c r="D42" s="109" t="s">
        <v>100</v>
      </c>
      <c r="E42" s="109" t="s">
        <v>101</v>
      </c>
      <c r="F42" s="109" t="s">
        <v>102</v>
      </c>
      <c r="G42" s="109" t="s">
        <v>103</v>
      </c>
    </row>
    <row r="43" spans="2:7" ht="21" customHeight="1" thickBot="1" x14ac:dyDescent="0.3">
      <c r="C43" s="114" t="s">
        <v>119</v>
      </c>
      <c r="D43" s="45">
        <f>D32</f>
        <v>1800</v>
      </c>
      <c r="E43" s="126">
        <f>E32</f>
        <v>0</v>
      </c>
      <c r="F43" s="126">
        <f>F32</f>
        <v>0</v>
      </c>
      <c r="G43" s="126">
        <f>G32</f>
        <v>0</v>
      </c>
    </row>
    <row r="44" spans="2:7" ht="21" customHeight="1" thickBot="1" x14ac:dyDescent="0.3">
      <c r="C44" s="114" t="s">
        <v>105</v>
      </c>
      <c r="D44" s="63">
        <v>1800</v>
      </c>
      <c r="E44" s="117">
        <v>0</v>
      </c>
      <c r="F44" s="117">
        <v>0</v>
      </c>
      <c r="G44" s="118">
        <v>0</v>
      </c>
    </row>
    <row r="46" spans="2:7" x14ac:dyDescent="0.3">
      <c r="B46" s="107">
        <v>8</v>
      </c>
      <c r="C46" s="49" t="s">
        <v>107</v>
      </c>
    </row>
    <row r="47" spans="2:7" x14ac:dyDescent="0.25">
      <c r="C47" s="109" t="s">
        <v>8</v>
      </c>
      <c r="D47" s="109" t="s">
        <v>2</v>
      </c>
      <c r="E47" s="109" t="s">
        <v>3</v>
      </c>
      <c r="F47" s="109" t="s">
        <v>4</v>
      </c>
      <c r="G47" s="109" t="s">
        <v>5</v>
      </c>
    </row>
    <row r="48" spans="2:7" ht="21" customHeight="1" x14ac:dyDescent="0.25">
      <c r="C48" s="110" t="s">
        <v>108</v>
      </c>
      <c r="D48" s="45">
        <f>D27</f>
        <v>0</v>
      </c>
      <c r="E48" s="45">
        <f>E27</f>
        <v>-1000</v>
      </c>
      <c r="F48" s="45">
        <f>F27</f>
        <v>-1000</v>
      </c>
      <c r="G48" s="45">
        <f>G27</f>
        <v>1000</v>
      </c>
    </row>
  </sheetData>
  <mergeCells count="1">
    <mergeCell ref="C20:G20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77"/>
  <sheetViews>
    <sheetView topLeftCell="A28" zoomScale="160" zoomScaleNormal="160" workbookViewId="0">
      <selection activeCell="I54" sqref="I54"/>
    </sheetView>
  </sheetViews>
  <sheetFormatPr defaultRowHeight="15" x14ac:dyDescent="0.25"/>
  <cols>
    <col min="2" max="2" width="43.85546875" customWidth="1"/>
    <col min="3" max="3" width="14.85546875" customWidth="1"/>
    <col min="4" max="4" width="14.42578125" customWidth="1"/>
    <col min="5" max="5" width="13.28515625" customWidth="1"/>
    <col min="6" max="6" width="13.42578125" customWidth="1"/>
  </cols>
  <sheetData>
    <row r="1" spans="2:9" x14ac:dyDescent="0.25">
      <c r="B1" s="202" t="s">
        <v>22</v>
      </c>
      <c r="C1" s="202"/>
      <c r="D1" s="202"/>
      <c r="E1" s="202"/>
      <c r="F1" s="202"/>
      <c r="G1" s="202"/>
      <c r="H1" s="202"/>
      <c r="I1" s="202"/>
    </row>
    <row r="2" spans="2:9" x14ac:dyDescent="0.25">
      <c r="B2" s="203" t="s">
        <v>50</v>
      </c>
      <c r="C2" s="203"/>
      <c r="D2" s="203"/>
      <c r="E2" s="203"/>
      <c r="F2" s="203"/>
      <c r="G2" s="203"/>
      <c r="H2" s="203"/>
      <c r="I2" s="203"/>
    </row>
    <row r="3" spans="2:9" x14ac:dyDescent="0.25">
      <c r="B3" s="50"/>
      <c r="C3" s="50"/>
      <c r="D3" s="51"/>
      <c r="E3" s="52" t="s">
        <v>51</v>
      </c>
      <c r="F3" s="53"/>
      <c r="G3" s="50"/>
      <c r="H3" s="50"/>
      <c r="I3" s="50"/>
    </row>
    <row r="4" spans="2:9" x14ac:dyDescent="0.25">
      <c r="B4" s="50"/>
      <c r="C4" s="50"/>
      <c r="D4" s="51"/>
      <c r="E4" s="52" t="s">
        <v>52</v>
      </c>
      <c r="F4" s="53"/>
      <c r="G4" s="50"/>
      <c r="H4" s="50"/>
      <c r="I4" s="50"/>
    </row>
    <row r="5" spans="2:9" x14ac:dyDescent="0.25">
      <c r="B5" s="50"/>
      <c r="C5" s="50"/>
      <c r="D5" s="51"/>
      <c r="E5" s="51"/>
      <c r="F5" s="51"/>
      <c r="G5" s="50"/>
      <c r="H5" s="50"/>
      <c r="I5" s="50"/>
    </row>
    <row r="6" spans="2:9" ht="15.75" x14ac:dyDescent="0.25">
      <c r="B6" s="54" t="s">
        <v>53</v>
      </c>
      <c r="C6" s="209"/>
      <c r="D6" s="210"/>
      <c r="E6" s="211"/>
      <c r="F6" s="50"/>
      <c r="G6" s="50"/>
      <c r="H6" s="50"/>
      <c r="I6" s="50"/>
    </row>
    <row r="7" spans="2:9" ht="15.75" x14ac:dyDescent="0.25">
      <c r="B7" s="54" t="s">
        <v>54</v>
      </c>
      <c r="C7" s="209"/>
      <c r="D7" s="210"/>
      <c r="E7" s="211"/>
      <c r="F7" s="50"/>
      <c r="G7" s="50"/>
      <c r="H7" s="50"/>
      <c r="I7" s="50"/>
    </row>
    <row r="8" spans="2:9" x14ac:dyDescent="0.25">
      <c r="B8" s="50"/>
      <c r="C8" s="50"/>
      <c r="D8" s="50"/>
      <c r="E8" s="50"/>
      <c r="F8" s="50"/>
      <c r="G8" s="50"/>
      <c r="H8" s="50"/>
      <c r="I8" s="50"/>
    </row>
    <row r="9" spans="2:9" ht="16.5" thickBot="1" x14ac:dyDescent="0.3">
      <c r="B9" s="27" t="s">
        <v>55</v>
      </c>
    </row>
    <row r="10" spans="2:9" ht="15.75" thickBot="1" x14ac:dyDescent="0.3">
      <c r="B10" s="1" t="s">
        <v>0</v>
      </c>
      <c r="C10" s="2" t="s">
        <v>1</v>
      </c>
      <c r="D10" s="2" t="s">
        <v>2</v>
      </c>
      <c r="E10" s="2" t="s">
        <v>3</v>
      </c>
      <c r="F10" s="2" t="s">
        <v>4</v>
      </c>
      <c r="G10" s="2" t="s">
        <v>5</v>
      </c>
    </row>
    <row r="11" spans="2:9" ht="15.75" thickBot="1" x14ac:dyDescent="0.3">
      <c r="B11" s="3">
        <v>1</v>
      </c>
      <c r="C11" s="4">
        <v>2</v>
      </c>
      <c r="D11" s="4">
        <v>3</v>
      </c>
      <c r="E11" s="4">
        <v>4</v>
      </c>
      <c r="F11" s="4">
        <v>5</v>
      </c>
      <c r="G11" s="4">
        <v>6</v>
      </c>
    </row>
    <row r="12" spans="2:9" ht="24.75" thickBot="1" x14ac:dyDescent="0.3">
      <c r="B12" s="5" t="s">
        <v>56</v>
      </c>
      <c r="C12" s="159">
        <f>'OUTWARD SUPPLY'!X12+'OUTWARD SUPPLY'!AQ12</f>
        <v>20000</v>
      </c>
      <c r="D12" s="159">
        <f>'OUTWARD SUPPLY'!AR12</f>
        <v>1200</v>
      </c>
      <c r="E12" s="159">
        <f>'OUTWARD SUPPLY'!Y12</f>
        <v>600</v>
      </c>
      <c r="F12" s="159">
        <f>'OUTWARD SUPPLY'!Z12</f>
        <v>600</v>
      </c>
      <c r="G12" s="159">
        <f>'OUTWARD SUPPLY'!AS12+'OUTWARD SUPPLY'!AA12</f>
        <v>2000</v>
      </c>
    </row>
    <row r="13" spans="2:9" ht="15.75" thickBot="1" x14ac:dyDescent="0.3">
      <c r="B13" s="5" t="s">
        <v>6</v>
      </c>
      <c r="C13" s="159">
        <f>'OUTWARD SUPPLY'!AT12</f>
        <v>100000</v>
      </c>
      <c r="D13" s="159">
        <f>'OUTWARD SUPPLY'!AU12</f>
        <v>5000</v>
      </c>
      <c r="E13" s="159"/>
      <c r="F13" s="159"/>
      <c r="G13" s="159"/>
    </row>
    <row r="14" spans="2:9" ht="15.75" thickBot="1" x14ac:dyDescent="0.3">
      <c r="B14" s="5" t="s">
        <v>57</v>
      </c>
      <c r="C14" s="159">
        <f>'OUTWARD SUPPLY'!AV12</f>
        <v>10000</v>
      </c>
      <c r="D14" s="163"/>
      <c r="E14" s="163"/>
      <c r="F14" s="163"/>
      <c r="G14" s="163"/>
    </row>
    <row r="15" spans="2:9" ht="15.75" thickBot="1" x14ac:dyDescent="0.3">
      <c r="B15" s="5" t="s">
        <v>58</v>
      </c>
      <c r="C15" s="159">
        <f>'INWARD SUPPLY'!X25+'INWARD SUPPLY'!AQ25</f>
        <v>10000</v>
      </c>
      <c r="D15" s="159">
        <f>'INWARD SUPPLY'!AR25</f>
        <v>600</v>
      </c>
      <c r="E15" s="159">
        <f>'INWARD SUPPLY'!Y25</f>
        <v>300</v>
      </c>
      <c r="F15" s="159">
        <f>'INWARD SUPPLY'!Z25</f>
        <v>300</v>
      </c>
      <c r="G15" s="159">
        <f>'INWARD SUPPLY'!AA25+'INWARD SUPPLY'!AS25</f>
        <v>1000</v>
      </c>
    </row>
    <row r="16" spans="2:9" ht="15.75" thickBot="1" x14ac:dyDescent="0.3">
      <c r="B16" s="5" t="s">
        <v>59</v>
      </c>
      <c r="C16" s="159">
        <f>'OUTWARD SUPPLY'!AW12</f>
        <v>10000</v>
      </c>
      <c r="D16" s="163"/>
      <c r="E16" s="163"/>
      <c r="F16" s="163"/>
      <c r="G16" s="163"/>
    </row>
    <row r="18" spans="2:6" ht="15.75" x14ac:dyDescent="0.25">
      <c r="B18" s="27" t="s">
        <v>60</v>
      </c>
    </row>
    <row r="19" spans="2:6" ht="16.5" thickBot="1" x14ac:dyDescent="0.3">
      <c r="B19" s="28" t="s">
        <v>61</v>
      </c>
    </row>
    <row r="20" spans="2:6" ht="24.75" thickBot="1" x14ac:dyDescent="0.3">
      <c r="B20" s="7"/>
      <c r="C20" s="8" t="s">
        <v>63</v>
      </c>
      <c r="D20" s="8" t="s">
        <v>1</v>
      </c>
      <c r="E20" s="8" t="s">
        <v>7</v>
      </c>
    </row>
    <row r="21" spans="2:6" ht="15.75" thickBot="1" x14ac:dyDescent="0.3">
      <c r="B21" s="9">
        <v>1</v>
      </c>
      <c r="C21" s="10">
        <v>2</v>
      </c>
      <c r="D21" s="10">
        <v>3</v>
      </c>
      <c r="E21" s="10">
        <v>3</v>
      </c>
    </row>
    <row r="22" spans="2:6" ht="15.75" thickBot="1" x14ac:dyDescent="0.3">
      <c r="B22" s="55" t="s">
        <v>62</v>
      </c>
      <c r="C22" s="6"/>
      <c r="D22" s="6"/>
      <c r="E22" s="6"/>
    </row>
    <row r="23" spans="2:6" ht="15.75" thickBot="1" x14ac:dyDescent="0.3">
      <c r="B23" s="55" t="s">
        <v>64</v>
      </c>
      <c r="C23" s="6"/>
      <c r="D23" s="6"/>
      <c r="E23" s="6"/>
    </row>
    <row r="24" spans="2:6" ht="15.75" thickBot="1" x14ac:dyDescent="0.3">
      <c r="B24" s="55" t="s">
        <v>65</v>
      </c>
      <c r="C24" s="6"/>
      <c r="D24" s="6"/>
      <c r="E24" s="6"/>
    </row>
    <row r="26" spans="2:6" ht="16.5" thickBot="1" x14ac:dyDescent="0.3">
      <c r="B26" s="27" t="s">
        <v>66</v>
      </c>
    </row>
    <row r="27" spans="2:6" ht="15.75" thickBot="1" x14ac:dyDescent="0.3">
      <c r="B27" s="11" t="s">
        <v>8</v>
      </c>
      <c r="C27" s="12" t="s">
        <v>2</v>
      </c>
      <c r="D27" s="12" t="s">
        <v>3</v>
      </c>
      <c r="E27" s="12" t="s">
        <v>4</v>
      </c>
      <c r="F27" s="12" t="s">
        <v>5</v>
      </c>
    </row>
    <row r="28" spans="2:6" ht="15.75" thickBot="1" x14ac:dyDescent="0.3">
      <c r="B28" s="13">
        <v>1</v>
      </c>
      <c r="C28" s="14">
        <v>2</v>
      </c>
      <c r="D28" s="14">
        <v>3</v>
      </c>
      <c r="E28" s="14">
        <v>4</v>
      </c>
      <c r="F28" s="14">
        <v>5</v>
      </c>
    </row>
    <row r="29" spans="2:6" ht="15.75" thickBot="1" x14ac:dyDescent="0.3">
      <c r="B29" s="56" t="s">
        <v>67</v>
      </c>
      <c r="C29" s="6"/>
      <c r="D29" s="6"/>
      <c r="E29" s="6"/>
      <c r="F29" s="6"/>
    </row>
    <row r="30" spans="2:6" ht="15.75" thickBot="1" x14ac:dyDescent="0.3">
      <c r="B30" s="57" t="s">
        <v>68</v>
      </c>
      <c r="C30" s="160">
        <f>'INWARD SUPPLY'!AR5</f>
        <v>1200</v>
      </c>
      <c r="D30" s="160"/>
      <c r="E30" s="160"/>
      <c r="F30" s="160">
        <f>'INWARD SUPPLY'!AS5</f>
        <v>1000</v>
      </c>
    </row>
    <row r="31" spans="2:6" ht="15.75" thickBot="1" x14ac:dyDescent="0.3">
      <c r="B31" s="57" t="s">
        <v>69</v>
      </c>
      <c r="C31" s="160">
        <f>'INWARD SUPPLY'!AR6</f>
        <v>1200</v>
      </c>
      <c r="D31" s="160"/>
      <c r="E31" s="160"/>
      <c r="F31" s="160">
        <f>'INWARD SUPPLY'!AS6</f>
        <v>1000</v>
      </c>
    </row>
    <row r="32" spans="2:6" ht="30.75" thickBot="1" x14ac:dyDescent="0.3">
      <c r="B32" s="57" t="s">
        <v>72</v>
      </c>
      <c r="C32" s="160">
        <f>'COMPUTATION OF TAX PAYABLE'!D18</f>
        <v>600</v>
      </c>
      <c r="D32" s="160">
        <f>'COMPUTATION OF TAX PAYABLE'!E18</f>
        <v>300</v>
      </c>
      <c r="E32" s="160">
        <f>'COMPUTATION OF TAX PAYABLE'!F18</f>
        <v>300</v>
      </c>
      <c r="F32" s="160">
        <f>'COMPUTATION OF TAX PAYABLE'!G18</f>
        <v>1000</v>
      </c>
    </row>
    <row r="33" spans="2:6" ht="15.75" thickBot="1" x14ac:dyDescent="0.3">
      <c r="B33" s="57" t="s">
        <v>70</v>
      </c>
      <c r="C33" s="105"/>
      <c r="D33" s="6"/>
      <c r="E33" s="6"/>
      <c r="F33" s="6"/>
    </row>
    <row r="34" spans="2:6" ht="15.75" thickBot="1" x14ac:dyDescent="0.3">
      <c r="B34" s="57" t="s">
        <v>73</v>
      </c>
      <c r="C34" s="159">
        <f>'COMPUTATION OF TAX PAYABLE'!D22</f>
        <v>600</v>
      </c>
      <c r="D34" s="159">
        <f>'COMPUTATION OF TAX PAYABLE'!E22</f>
        <v>300</v>
      </c>
      <c r="E34" s="159">
        <f>'COMPUTATION OF TAX PAYABLE'!F22</f>
        <v>300</v>
      </c>
      <c r="F34" s="159">
        <f>'COMPUTATION OF TAX PAYABLE'!G22</f>
        <v>1000</v>
      </c>
    </row>
    <row r="35" spans="2:6" ht="15.75" thickBot="1" x14ac:dyDescent="0.3">
      <c r="B35" s="58" t="s">
        <v>71</v>
      </c>
      <c r="C35" s="6"/>
      <c r="D35" s="6"/>
      <c r="E35" s="6"/>
      <c r="F35" s="6"/>
    </row>
    <row r="36" spans="2:6" ht="15.75" thickBot="1" x14ac:dyDescent="0.3">
      <c r="B36" s="57" t="s">
        <v>74</v>
      </c>
      <c r="C36" s="6"/>
      <c r="D36" s="6"/>
      <c r="E36" s="6"/>
      <c r="F36" s="6"/>
    </row>
    <row r="37" spans="2:6" ht="15.75" thickBot="1" x14ac:dyDescent="0.3">
      <c r="B37" s="57" t="s">
        <v>75</v>
      </c>
      <c r="C37" s="6"/>
      <c r="D37" s="6"/>
      <c r="E37" s="6"/>
      <c r="F37" s="6"/>
    </row>
    <row r="38" spans="2:6" ht="15.75" thickBot="1" x14ac:dyDescent="0.3">
      <c r="B38" s="131" t="s">
        <v>76</v>
      </c>
      <c r="C38" s="130">
        <f>SUM(C30:C34)-(C36+C37)</f>
        <v>3600</v>
      </c>
      <c r="D38" s="130">
        <f>SUM(D30:D34)-(D36+D37)</f>
        <v>600</v>
      </c>
      <c r="E38" s="130">
        <f>SUM(E30:E34)-(E36+E37)</f>
        <v>600</v>
      </c>
      <c r="F38" s="130">
        <f>SUM(F30:F34)-(F36+F37)</f>
        <v>4000</v>
      </c>
    </row>
    <row r="39" spans="2:6" ht="15.75" thickBot="1" x14ac:dyDescent="0.3">
      <c r="B39" s="58" t="s">
        <v>78</v>
      </c>
      <c r="C39" s="6"/>
      <c r="D39" s="6"/>
      <c r="E39" s="6"/>
      <c r="F39" s="6"/>
    </row>
    <row r="40" spans="2:6" ht="15.75" thickBot="1" x14ac:dyDescent="0.3">
      <c r="B40" s="57" t="s">
        <v>77</v>
      </c>
      <c r="C40" s="6"/>
      <c r="D40" s="6"/>
      <c r="E40" s="6"/>
      <c r="F40" s="6"/>
    </row>
    <row r="41" spans="2:6" ht="15.75" thickBot="1" x14ac:dyDescent="0.3">
      <c r="B41" s="57" t="s">
        <v>75</v>
      </c>
      <c r="C41" s="6"/>
      <c r="D41" s="6"/>
      <c r="E41" s="6"/>
      <c r="F41" s="6"/>
    </row>
    <row r="42" spans="2:6" x14ac:dyDescent="0.25">
      <c r="C42" s="164"/>
      <c r="D42" s="164"/>
      <c r="E42" s="164"/>
      <c r="F42" s="164"/>
    </row>
    <row r="44" spans="2:6" ht="15.75" thickBot="1" x14ac:dyDescent="0.3">
      <c r="B44" s="59" t="s">
        <v>79</v>
      </c>
    </row>
    <row r="45" spans="2:6" ht="24.75" thickBot="1" x14ac:dyDescent="0.3">
      <c r="B45" s="212" t="s">
        <v>9</v>
      </c>
      <c r="C45" s="213"/>
      <c r="D45" s="12" t="s">
        <v>10</v>
      </c>
      <c r="E45" s="12" t="s">
        <v>11</v>
      </c>
    </row>
    <row r="46" spans="2:6" ht="15.75" thickBot="1" x14ac:dyDescent="0.3">
      <c r="B46" s="214">
        <v>1</v>
      </c>
      <c r="C46" s="215"/>
      <c r="D46" s="14">
        <v>2</v>
      </c>
      <c r="E46" s="14">
        <v>3</v>
      </c>
    </row>
    <row r="47" spans="2:6" ht="15.75" thickBot="1" x14ac:dyDescent="0.3">
      <c r="B47" s="216" t="s">
        <v>80</v>
      </c>
      <c r="C47" s="217"/>
      <c r="D47" s="159">
        <f>'INWARD SUPPLY'!AV16+'INWARD SUPPLY'!AV25+'INWARD SUPPLY'!AT16+'INWARD SUPPLY'!AT25</f>
        <v>51000</v>
      </c>
      <c r="E47" s="159">
        <f>'INWARD SUPPLY'!AW16+'INWARD SUPPLY'!AW25+'INWARD SUPPLY'!AU16+'INWARD SUPPLY'!AU25</f>
        <v>51000</v>
      </c>
    </row>
    <row r="48" spans="2:6" ht="15.75" thickBot="1" x14ac:dyDescent="0.3">
      <c r="B48" s="216" t="s">
        <v>12</v>
      </c>
      <c r="C48" s="217"/>
      <c r="D48" s="159">
        <f>'INWARD SUPPLY'!AX16+'INWARD SUPPLY'!AX25</f>
        <v>10000</v>
      </c>
      <c r="E48" s="159">
        <f>'INWARD SUPPLY'!AY16+'INWARD SUPPLY'!AY25</f>
        <v>10000</v>
      </c>
    </row>
    <row r="50" spans="2:11" ht="16.5" thickBot="1" x14ac:dyDescent="0.3">
      <c r="B50" s="27" t="s">
        <v>81</v>
      </c>
    </row>
    <row r="51" spans="2:11" ht="15.75" thickBot="1" x14ac:dyDescent="0.3">
      <c r="B51" s="204" t="s">
        <v>13</v>
      </c>
      <c r="C51" s="204" t="s">
        <v>14</v>
      </c>
      <c r="D51" s="206" t="s">
        <v>15</v>
      </c>
      <c r="E51" s="207"/>
      <c r="F51" s="207"/>
      <c r="G51" s="208"/>
      <c r="H51" s="200" t="s">
        <v>16</v>
      </c>
      <c r="I51" s="200" t="s">
        <v>17</v>
      </c>
      <c r="J51" s="200" t="s">
        <v>18</v>
      </c>
      <c r="K51" s="200" t="s">
        <v>19</v>
      </c>
    </row>
    <row r="52" spans="2:11" ht="15.75" thickBot="1" x14ac:dyDescent="0.3">
      <c r="B52" s="205"/>
      <c r="C52" s="205"/>
      <c r="D52" s="16" t="s">
        <v>2</v>
      </c>
      <c r="E52" s="17" t="s">
        <v>3</v>
      </c>
      <c r="F52" s="16" t="s">
        <v>4</v>
      </c>
      <c r="G52" s="16" t="s">
        <v>5</v>
      </c>
      <c r="H52" s="201"/>
      <c r="I52" s="201"/>
      <c r="J52" s="201"/>
      <c r="K52" s="201"/>
    </row>
    <row r="53" spans="2:11" ht="15.75" thickBot="1" x14ac:dyDescent="0.3">
      <c r="B53" s="60">
        <v>1</v>
      </c>
      <c r="C53" s="18">
        <v>2</v>
      </c>
      <c r="D53" s="18">
        <v>4</v>
      </c>
      <c r="E53" s="18">
        <v>5</v>
      </c>
      <c r="F53" s="18">
        <v>6</v>
      </c>
      <c r="G53" s="18">
        <v>7</v>
      </c>
      <c r="H53" s="18"/>
      <c r="I53" s="18">
        <v>8</v>
      </c>
      <c r="J53" s="18">
        <v>9</v>
      </c>
      <c r="K53" s="18">
        <v>10</v>
      </c>
    </row>
    <row r="54" spans="2:11" ht="15.75" thickBot="1" x14ac:dyDescent="0.3">
      <c r="B54" s="5" t="s">
        <v>2</v>
      </c>
      <c r="C54" s="159">
        <f>SUM(D12:D16)</f>
        <v>6800</v>
      </c>
      <c r="D54" s="159">
        <f>'COMPUTATION OF TAX PAYABLE'!D36</f>
        <v>3600</v>
      </c>
      <c r="E54" s="159">
        <f>'COMPUTATION OF TAX PAYABLE'!E36</f>
        <v>700</v>
      </c>
      <c r="F54" s="159">
        <f>'COMPUTATION OF TAX PAYABLE'!F36</f>
        <v>700</v>
      </c>
      <c r="G54" s="161"/>
      <c r="H54" s="19"/>
      <c r="I54" s="159">
        <f>'COMPUTATION OF TAX PAYABLE'!D44</f>
        <v>1800</v>
      </c>
      <c r="J54" s="15"/>
      <c r="K54" s="15"/>
    </row>
    <row r="55" spans="2:11" ht="15.75" thickBot="1" x14ac:dyDescent="0.3">
      <c r="B55" s="5" t="s">
        <v>3</v>
      </c>
      <c r="C55" s="159">
        <f>SUM(E12:E16)</f>
        <v>900</v>
      </c>
      <c r="D55" s="159">
        <f>'COMPUTATION OF TAX PAYABLE'!D37</f>
        <v>0</v>
      </c>
      <c r="E55" s="159">
        <f>'COMPUTATION OF TAX PAYABLE'!E37</f>
        <v>900</v>
      </c>
      <c r="F55" s="19"/>
      <c r="G55" s="161"/>
      <c r="H55" s="19"/>
      <c r="I55" s="159">
        <f>'COMPUTATION OF TAX PAYABLE'!E44</f>
        <v>0</v>
      </c>
      <c r="J55" s="15"/>
      <c r="K55" s="15"/>
    </row>
    <row r="56" spans="2:11" ht="15.75" thickBot="1" x14ac:dyDescent="0.3">
      <c r="B56" s="5" t="s">
        <v>4</v>
      </c>
      <c r="C56" s="159">
        <f>SUM(F12:F16)</f>
        <v>900</v>
      </c>
      <c r="D56" s="159">
        <f>'COMPUTATION OF TAX PAYABLE'!D38</f>
        <v>0</v>
      </c>
      <c r="E56" s="19"/>
      <c r="F56" s="159">
        <f>'COMPUTATION OF TAX PAYABLE'!F38</f>
        <v>900</v>
      </c>
      <c r="G56" s="161"/>
      <c r="H56" s="19"/>
      <c r="I56" s="159">
        <f>'COMPUTATION OF TAX PAYABLE'!F44</f>
        <v>0</v>
      </c>
      <c r="J56" s="15"/>
      <c r="K56" s="15"/>
    </row>
    <row r="57" spans="2:11" ht="15.75" thickBot="1" x14ac:dyDescent="0.3">
      <c r="B57" s="5" t="s">
        <v>5</v>
      </c>
      <c r="C57" s="159">
        <f>SUM(G12:G16)</f>
        <v>3000</v>
      </c>
      <c r="D57" s="20"/>
      <c r="E57" s="19"/>
      <c r="F57" s="19"/>
      <c r="G57" s="159">
        <f>'COMPUTATION OF TAX PAYABLE'!G39</f>
        <v>3000</v>
      </c>
      <c r="H57" s="19"/>
      <c r="I57" s="159">
        <f>'COMPUTATION OF TAX PAYABLE'!G44</f>
        <v>0</v>
      </c>
      <c r="J57" s="15"/>
      <c r="K57" s="15"/>
    </row>
    <row r="59" spans="2:11" ht="15.75" thickBot="1" x14ac:dyDescent="0.3">
      <c r="B59" s="59" t="s">
        <v>82</v>
      </c>
    </row>
    <row r="60" spans="2:11" ht="15.75" thickBot="1" x14ac:dyDescent="0.3">
      <c r="B60" s="21" t="s">
        <v>8</v>
      </c>
      <c r="C60" s="22" t="s">
        <v>2</v>
      </c>
      <c r="D60" s="22" t="s">
        <v>3</v>
      </c>
      <c r="E60" s="22" t="s">
        <v>4</v>
      </c>
    </row>
    <row r="61" spans="2:11" ht="15.75" thickBot="1" x14ac:dyDescent="0.3">
      <c r="B61" s="23">
        <v>1</v>
      </c>
      <c r="C61" s="24">
        <v>2</v>
      </c>
      <c r="D61" s="24">
        <v>3</v>
      </c>
      <c r="E61" s="24">
        <v>4</v>
      </c>
    </row>
    <row r="62" spans="2:11" ht="15.75" thickBot="1" x14ac:dyDescent="0.3">
      <c r="B62" s="5" t="s">
        <v>20</v>
      </c>
      <c r="C62" s="6"/>
      <c r="D62" s="6"/>
      <c r="E62" s="6"/>
    </row>
    <row r="63" spans="2:11" ht="15.75" thickBot="1" x14ac:dyDescent="0.3">
      <c r="B63" s="5" t="s">
        <v>21</v>
      </c>
      <c r="C63" s="6"/>
      <c r="D63" s="6"/>
      <c r="E63" s="6"/>
    </row>
    <row r="65" spans="2:2" ht="18.75" x14ac:dyDescent="0.3">
      <c r="B65" s="61" t="s">
        <v>83</v>
      </c>
    </row>
    <row r="66" spans="2:2" ht="18.75" x14ac:dyDescent="0.3">
      <c r="B66" s="61" t="s">
        <v>84</v>
      </c>
    </row>
    <row r="67" spans="2:2" ht="18.75" x14ac:dyDescent="0.3">
      <c r="B67" s="61" t="s">
        <v>85</v>
      </c>
    </row>
    <row r="69" spans="2:2" ht="18.75" x14ac:dyDescent="0.3">
      <c r="B69" s="61" t="s">
        <v>86</v>
      </c>
    </row>
    <row r="70" spans="2:2" ht="18.75" x14ac:dyDescent="0.3">
      <c r="B70" s="61" t="s">
        <v>87</v>
      </c>
    </row>
    <row r="71" spans="2:2" ht="18.75" x14ac:dyDescent="0.3">
      <c r="B71" s="61" t="s">
        <v>88</v>
      </c>
    </row>
    <row r="72" spans="2:2" ht="18.75" x14ac:dyDescent="0.3">
      <c r="B72" s="61" t="s">
        <v>89</v>
      </c>
    </row>
    <row r="74" spans="2:2" ht="18.75" x14ac:dyDescent="0.3">
      <c r="B74" s="61" t="s">
        <v>92</v>
      </c>
    </row>
    <row r="75" spans="2:2" ht="18.75" x14ac:dyDescent="0.3">
      <c r="B75" s="61" t="s">
        <v>90</v>
      </c>
    </row>
    <row r="77" spans="2:2" ht="18.75" x14ac:dyDescent="0.3">
      <c r="B77" s="61" t="s">
        <v>91</v>
      </c>
    </row>
  </sheetData>
  <mergeCells count="15">
    <mergeCell ref="K51:K52"/>
    <mergeCell ref="B1:I1"/>
    <mergeCell ref="B2:I2"/>
    <mergeCell ref="B51:B52"/>
    <mergeCell ref="C51:C52"/>
    <mergeCell ref="D51:G51"/>
    <mergeCell ref="H51:H52"/>
    <mergeCell ref="I51:I52"/>
    <mergeCell ref="J51:J52"/>
    <mergeCell ref="C6:E6"/>
    <mergeCell ref="C7:E7"/>
    <mergeCell ref="B45:C45"/>
    <mergeCell ref="B46:C46"/>
    <mergeCell ref="B47:C47"/>
    <mergeCell ref="B48:C48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209"/>
  <sheetViews>
    <sheetView topLeftCell="A27" workbookViewId="0">
      <selection activeCell="C27" sqref="C27"/>
    </sheetView>
  </sheetViews>
  <sheetFormatPr defaultRowHeight="23.25" x14ac:dyDescent="0.35"/>
  <cols>
    <col min="1" max="1" width="9.140625" style="132"/>
    <col min="2" max="2" width="6.85546875" style="132" customWidth="1"/>
    <col min="3" max="3" width="49.5703125" style="132" customWidth="1"/>
    <col min="4" max="16384" width="9.140625" style="132"/>
  </cols>
  <sheetData>
    <row r="2" spans="2:11" x14ac:dyDescent="0.35">
      <c r="B2" s="135"/>
      <c r="C2" s="135" t="s">
        <v>121</v>
      </c>
      <c r="D2" s="135"/>
      <c r="E2" s="135"/>
      <c r="F2" s="135"/>
      <c r="G2" s="135"/>
      <c r="H2" s="135"/>
      <c r="I2" s="135"/>
      <c r="J2" s="135"/>
      <c r="K2" s="135"/>
    </row>
    <row r="3" spans="2:11" x14ac:dyDescent="0.35">
      <c r="B3" s="135">
        <v>1</v>
      </c>
      <c r="C3" s="135" t="s">
        <v>126</v>
      </c>
      <c r="D3" s="135"/>
      <c r="E3" s="135"/>
      <c r="F3" s="135"/>
      <c r="G3" s="135"/>
      <c r="H3" s="135"/>
      <c r="I3" s="135"/>
      <c r="J3" s="135"/>
      <c r="K3" s="135"/>
    </row>
    <row r="4" spans="2:11" x14ac:dyDescent="0.35">
      <c r="B4" s="135"/>
      <c r="C4" s="135" t="s">
        <v>165</v>
      </c>
      <c r="D4" s="135"/>
      <c r="E4" s="135"/>
      <c r="F4" s="135"/>
      <c r="G4" s="135"/>
      <c r="H4" s="135"/>
      <c r="I4" s="135"/>
      <c r="J4" s="135"/>
      <c r="K4" s="135"/>
    </row>
    <row r="5" spans="2:11" x14ac:dyDescent="0.35">
      <c r="B5" s="135"/>
      <c r="C5" s="135" t="s">
        <v>122</v>
      </c>
      <c r="D5" s="135"/>
      <c r="E5" s="135"/>
      <c r="F5" s="135"/>
      <c r="G5" s="135"/>
      <c r="H5" s="135"/>
      <c r="I5" s="135"/>
      <c r="J5" s="135"/>
      <c r="K5" s="135"/>
    </row>
    <row r="6" spans="2:11" x14ac:dyDescent="0.35">
      <c r="B6" s="135"/>
      <c r="C6" s="135" t="s">
        <v>123</v>
      </c>
      <c r="D6" s="135"/>
      <c r="E6" s="135"/>
      <c r="F6" s="135"/>
      <c r="G6" s="135"/>
      <c r="H6" s="135"/>
      <c r="I6" s="135"/>
      <c r="J6" s="135"/>
      <c r="K6" s="135"/>
    </row>
    <row r="7" spans="2:11" x14ac:dyDescent="0.35">
      <c r="B7" s="135"/>
      <c r="C7" s="135" t="s">
        <v>124</v>
      </c>
      <c r="D7" s="135"/>
      <c r="E7" s="135"/>
      <c r="F7" s="135"/>
      <c r="G7" s="135"/>
      <c r="H7" s="135"/>
      <c r="I7" s="135"/>
      <c r="J7" s="135"/>
      <c r="K7" s="135"/>
    </row>
    <row r="8" spans="2:11" x14ac:dyDescent="0.35">
      <c r="B8" s="135"/>
      <c r="C8" s="135"/>
      <c r="D8" s="135"/>
      <c r="E8" s="135"/>
      <c r="F8" s="135"/>
      <c r="G8" s="135"/>
      <c r="H8" s="135"/>
      <c r="I8" s="135"/>
      <c r="J8" s="135"/>
      <c r="K8" s="135"/>
    </row>
    <row r="9" spans="2:11" x14ac:dyDescent="0.35">
      <c r="B9" s="135">
        <v>2</v>
      </c>
      <c r="C9" s="135" t="s">
        <v>142</v>
      </c>
      <c r="D9" s="135"/>
      <c r="E9" s="135"/>
      <c r="F9" s="135"/>
      <c r="G9" s="135"/>
      <c r="H9" s="135"/>
      <c r="I9" s="135"/>
      <c r="J9" s="135"/>
      <c r="K9" s="135"/>
    </row>
    <row r="10" spans="2:11" x14ac:dyDescent="0.35">
      <c r="B10" s="135"/>
      <c r="C10" s="135"/>
      <c r="D10" s="135"/>
      <c r="E10" s="135"/>
      <c r="F10" s="135"/>
      <c r="G10" s="135"/>
      <c r="H10" s="135"/>
      <c r="I10" s="135"/>
      <c r="J10" s="135"/>
      <c r="K10" s="135"/>
    </row>
    <row r="11" spans="2:11" x14ac:dyDescent="0.35">
      <c r="B11" s="135">
        <v>3</v>
      </c>
      <c r="C11" s="135" t="s">
        <v>125</v>
      </c>
      <c r="D11" s="135"/>
      <c r="E11" s="135"/>
      <c r="F11" s="135"/>
      <c r="G11" s="135"/>
      <c r="H11" s="135"/>
      <c r="I11" s="135"/>
      <c r="J11" s="135"/>
      <c r="K11" s="135"/>
    </row>
    <row r="12" spans="2:11" x14ac:dyDescent="0.35">
      <c r="B12" s="135"/>
      <c r="C12" s="135"/>
      <c r="D12" s="135"/>
      <c r="E12" s="135"/>
      <c r="F12" s="135"/>
      <c r="G12" s="135"/>
      <c r="H12" s="135"/>
      <c r="I12" s="135"/>
      <c r="J12" s="135"/>
      <c r="K12" s="135"/>
    </row>
    <row r="13" spans="2:11" x14ac:dyDescent="0.35">
      <c r="B13" s="135">
        <v>4</v>
      </c>
      <c r="C13" s="135" t="s">
        <v>166</v>
      </c>
      <c r="D13" s="135"/>
      <c r="E13" s="135"/>
      <c r="F13" s="135"/>
      <c r="G13" s="135"/>
      <c r="H13" s="135"/>
      <c r="I13" s="135"/>
      <c r="J13" s="135"/>
      <c r="K13" s="135"/>
    </row>
    <row r="27" spans="2:12" x14ac:dyDescent="0.35">
      <c r="B27" s="134">
        <v>1</v>
      </c>
      <c r="C27" s="134" t="s">
        <v>132</v>
      </c>
      <c r="D27" s="134"/>
      <c r="E27" s="134"/>
      <c r="F27" s="134"/>
      <c r="G27" s="134"/>
      <c r="H27" s="134"/>
      <c r="I27" s="134"/>
      <c r="J27" s="134"/>
      <c r="K27" s="134"/>
      <c r="L27" s="134"/>
    </row>
    <row r="28" spans="2:12" x14ac:dyDescent="0.35">
      <c r="B28" s="134"/>
      <c r="C28" s="134" t="s">
        <v>133</v>
      </c>
      <c r="D28" s="134"/>
      <c r="E28" s="134"/>
      <c r="F28" s="134"/>
      <c r="G28" s="134"/>
      <c r="H28" s="134"/>
      <c r="I28" s="134"/>
      <c r="J28" s="134"/>
      <c r="K28" s="134"/>
      <c r="L28" s="134"/>
    </row>
    <row r="29" spans="2:12" x14ac:dyDescent="0.35">
      <c r="B29" s="134"/>
      <c r="C29" s="134" t="s">
        <v>130</v>
      </c>
      <c r="D29" s="134"/>
      <c r="E29" s="134"/>
      <c r="F29" s="134"/>
      <c r="G29" s="134"/>
      <c r="H29" s="134"/>
      <c r="I29" s="134"/>
      <c r="J29" s="134"/>
      <c r="K29" s="134"/>
      <c r="L29" s="134"/>
    </row>
    <row r="30" spans="2:12" x14ac:dyDescent="0.35">
      <c r="B30" s="134"/>
      <c r="C30" s="134" t="s">
        <v>127</v>
      </c>
      <c r="D30" s="134"/>
      <c r="E30" s="134"/>
      <c r="F30" s="134"/>
      <c r="G30" s="134"/>
      <c r="H30" s="134"/>
      <c r="I30" s="134"/>
      <c r="J30" s="134"/>
      <c r="K30" s="134"/>
      <c r="L30" s="134"/>
    </row>
    <row r="31" spans="2:12" x14ac:dyDescent="0.35">
      <c r="B31" s="134"/>
      <c r="C31" s="134" t="s">
        <v>131</v>
      </c>
      <c r="D31" s="134"/>
      <c r="E31" s="134"/>
      <c r="F31" s="134"/>
      <c r="G31" s="134"/>
      <c r="H31" s="134"/>
      <c r="I31" s="134"/>
      <c r="J31" s="134"/>
      <c r="K31" s="134"/>
      <c r="L31" s="134"/>
    </row>
    <row r="32" spans="2:12" x14ac:dyDescent="0.35">
      <c r="B32" s="134"/>
      <c r="C32" s="134" t="s">
        <v>129</v>
      </c>
      <c r="D32" s="134"/>
      <c r="E32" s="134"/>
      <c r="F32" s="134"/>
      <c r="G32" s="134"/>
      <c r="H32" s="134"/>
      <c r="I32" s="134"/>
      <c r="J32" s="134"/>
      <c r="K32" s="134"/>
      <c r="L32" s="134"/>
    </row>
    <row r="33" spans="2:12" x14ac:dyDescent="0.35">
      <c r="B33" s="134"/>
      <c r="C33" s="134"/>
      <c r="D33" s="134"/>
      <c r="E33" s="134"/>
      <c r="F33" s="134"/>
      <c r="G33" s="134"/>
      <c r="H33" s="134"/>
      <c r="I33" s="134"/>
      <c r="J33" s="134"/>
      <c r="K33" s="134"/>
      <c r="L33" s="134"/>
    </row>
    <row r="34" spans="2:12" x14ac:dyDescent="0.35">
      <c r="B34" s="134">
        <v>2</v>
      </c>
      <c r="C34" s="134" t="s">
        <v>128</v>
      </c>
      <c r="D34" s="134"/>
      <c r="E34" s="134"/>
      <c r="F34" s="134"/>
      <c r="G34" s="134"/>
      <c r="H34" s="134"/>
      <c r="I34" s="134"/>
      <c r="J34" s="134"/>
      <c r="K34" s="134"/>
      <c r="L34" s="134"/>
    </row>
    <row r="35" spans="2:12" x14ac:dyDescent="0.35">
      <c r="B35" s="134"/>
      <c r="C35" s="134"/>
      <c r="D35" s="134"/>
      <c r="E35" s="134"/>
      <c r="F35" s="134"/>
      <c r="G35" s="134"/>
      <c r="H35" s="134"/>
      <c r="I35" s="134"/>
      <c r="J35" s="134"/>
      <c r="K35" s="134"/>
      <c r="L35" s="134"/>
    </row>
    <row r="36" spans="2:12" x14ac:dyDescent="0.35">
      <c r="B36" s="134">
        <v>3</v>
      </c>
      <c r="C36" s="134" t="s">
        <v>134</v>
      </c>
      <c r="D36" s="134"/>
      <c r="E36" s="134"/>
      <c r="F36" s="134"/>
      <c r="G36" s="134"/>
      <c r="H36" s="134"/>
      <c r="I36" s="134"/>
      <c r="J36" s="134"/>
      <c r="K36" s="134"/>
      <c r="L36" s="134"/>
    </row>
    <row r="37" spans="2:12" x14ac:dyDescent="0.35">
      <c r="B37" s="134"/>
      <c r="C37" s="134"/>
      <c r="D37" s="134"/>
      <c r="E37" s="134"/>
      <c r="F37" s="134"/>
      <c r="G37" s="134"/>
      <c r="H37" s="134"/>
      <c r="I37" s="134"/>
      <c r="J37" s="134"/>
      <c r="K37" s="134"/>
      <c r="L37" s="134"/>
    </row>
    <row r="38" spans="2:12" x14ac:dyDescent="0.35">
      <c r="B38" s="134">
        <v>4</v>
      </c>
      <c r="C38" s="134" t="s">
        <v>135</v>
      </c>
      <c r="D38" s="134"/>
      <c r="E38" s="134"/>
      <c r="F38" s="134"/>
      <c r="G38" s="134"/>
      <c r="H38" s="134"/>
      <c r="I38" s="134"/>
      <c r="J38" s="134"/>
      <c r="K38" s="134"/>
      <c r="L38" s="134"/>
    </row>
    <row r="39" spans="2:12" x14ac:dyDescent="0.35">
      <c r="B39" s="134"/>
      <c r="C39" s="134"/>
      <c r="D39" s="134"/>
      <c r="E39" s="134"/>
      <c r="F39" s="134"/>
      <c r="G39" s="134"/>
      <c r="H39" s="134"/>
      <c r="I39" s="134"/>
      <c r="J39" s="134"/>
      <c r="K39" s="134"/>
      <c r="L39" s="134"/>
    </row>
    <row r="40" spans="2:12" x14ac:dyDescent="0.35">
      <c r="B40" s="134"/>
      <c r="C40" s="134"/>
      <c r="D40" s="134"/>
      <c r="E40" s="134"/>
      <c r="F40" s="134"/>
      <c r="G40" s="134"/>
      <c r="H40" s="134"/>
      <c r="I40" s="134"/>
      <c r="J40" s="134"/>
      <c r="K40" s="134"/>
      <c r="L40" s="134"/>
    </row>
    <row r="60" spans="2:13" x14ac:dyDescent="0.35">
      <c r="B60" s="136">
        <v>1</v>
      </c>
      <c r="C60" s="136" t="s">
        <v>136</v>
      </c>
      <c r="D60" s="136"/>
      <c r="E60" s="136"/>
      <c r="F60" s="136"/>
      <c r="G60" s="136"/>
      <c r="H60" s="136"/>
      <c r="I60" s="136"/>
      <c r="J60" s="136"/>
      <c r="K60" s="136"/>
      <c r="L60" s="136"/>
      <c r="M60" s="136"/>
    </row>
    <row r="61" spans="2:13" x14ac:dyDescent="0.35">
      <c r="B61" s="136"/>
      <c r="C61" s="136" t="s">
        <v>137</v>
      </c>
      <c r="D61" s="136"/>
      <c r="E61" s="136"/>
      <c r="F61" s="136"/>
      <c r="G61" s="136"/>
      <c r="H61" s="136"/>
      <c r="I61" s="136"/>
      <c r="J61" s="136"/>
      <c r="K61" s="136"/>
      <c r="L61" s="136"/>
      <c r="M61" s="136"/>
    </row>
    <row r="62" spans="2:13" x14ac:dyDescent="0.35">
      <c r="B62" s="136"/>
      <c r="C62" s="136" t="s">
        <v>133</v>
      </c>
      <c r="D62" s="136"/>
      <c r="E62" s="136"/>
      <c r="F62" s="136"/>
      <c r="G62" s="136"/>
      <c r="H62" s="136"/>
      <c r="I62" s="136"/>
      <c r="J62" s="136"/>
      <c r="K62" s="136"/>
      <c r="L62" s="136"/>
      <c r="M62" s="136"/>
    </row>
    <row r="63" spans="2:13" x14ac:dyDescent="0.35">
      <c r="B63" s="136"/>
      <c r="C63" s="136" t="s">
        <v>138</v>
      </c>
      <c r="D63" s="136"/>
      <c r="E63" s="136"/>
      <c r="F63" s="136"/>
      <c r="G63" s="136"/>
      <c r="H63" s="136"/>
      <c r="I63" s="136"/>
      <c r="J63" s="136"/>
      <c r="K63" s="136"/>
      <c r="L63" s="136"/>
      <c r="M63" s="136"/>
    </row>
    <row r="64" spans="2:13" x14ac:dyDescent="0.35">
      <c r="B64" s="136"/>
      <c r="C64" s="136" t="s">
        <v>139</v>
      </c>
      <c r="D64" s="136"/>
      <c r="E64" s="136"/>
      <c r="F64" s="136"/>
      <c r="G64" s="136"/>
      <c r="H64" s="136"/>
      <c r="I64" s="136"/>
      <c r="J64" s="136"/>
      <c r="K64" s="136"/>
      <c r="L64" s="136"/>
      <c r="M64" s="136"/>
    </row>
    <row r="65" spans="2:13" x14ac:dyDescent="0.35">
      <c r="B65" s="136"/>
      <c r="C65" s="136" t="s">
        <v>140</v>
      </c>
      <c r="D65" s="136"/>
      <c r="E65" s="136"/>
      <c r="F65" s="136"/>
      <c r="G65" s="136"/>
      <c r="H65" s="136"/>
      <c r="I65" s="136"/>
      <c r="J65" s="136"/>
      <c r="K65" s="136"/>
      <c r="L65" s="136"/>
      <c r="M65" s="136"/>
    </row>
    <row r="66" spans="2:13" x14ac:dyDescent="0.35">
      <c r="B66" s="136"/>
      <c r="C66" s="136" t="s">
        <v>129</v>
      </c>
      <c r="D66" s="136"/>
      <c r="E66" s="136"/>
      <c r="F66" s="136"/>
      <c r="G66" s="136"/>
      <c r="H66" s="136"/>
      <c r="I66" s="136"/>
      <c r="J66" s="136"/>
      <c r="K66" s="136"/>
      <c r="L66" s="136"/>
      <c r="M66" s="136"/>
    </row>
    <row r="67" spans="2:13" x14ac:dyDescent="0.35">
      <c r="B67" s="136"/>
      <c r="C67" s="136"/>
      <c r="D67" s="136"/>
      <c r="E67" s="136"/>
      <c r="F67" s="136"/>
      <c r="G67" s="136"/>
      <c r="H67" s="136"/>
      <c r="I67" s="136"/>
      <c r="J67" s="136"/>
      <c r="K67" s="136"/>
      <c r="L67" s="136"/>
      <c r="M67" s="136"/>
    </row>
    <row r="68" spans="2:13" x14ac:dyDescent="0.35">
      <c r="B68" s="136">
        <v>2</v>
      </c>
      <c r="C68" s="136" t="s">
        <v>141</v>
      </c>
      <c r="D68" s="136"/>
      <c r="E68" s="136"/>
      <c r="F68" s="136"/>
      <c r="G68" s="136"/>
      <c r="H68" s="136"/>
      <c r="I68" s="136"/>
      <c r="J68" s="136"/>
      <c r="K68" s="136"/>
      <c r="L68" s="136"/>
      <c r="M68" s="136"/>
    </row>
    <row r="69" spans="2:13" x14ac:dyDescent="0.35">
      <c r="B69" s="136"/>
      <c r="C69" s="136"/>
      <c r="D69" s="136"/>
      <c r="E69" s="136"/>
      <c r="F69" s="136"/>
      <c r="G69" s="136"/>
      <c r="H69" s="136"/>
      <c r="I69" s="136"/>
      <c r="J69" s="136"/>
      <c r="K69" s="136"/>
      <c r="L69" s="136"/>
      <c r="M69" s="136"/>
    </row>
    <row r="70" spans="2:13" x14ac:dyDescent="0.35">
      <c r="B70" s="136">
        <v>3</v>
      </c>
      <c r="C70" s="136" t="s">
        <v>134</v>
      </c>
      <c r="D70" s="136"/>
      <c r="E70" s="136"/>
      <c r="F70" s="136"/>
      <c r="G70" s="136"/>
      <c r="H70" s="136"/>
      <c r="I70" s="136"/>
      <c r="J70" s="136"/>
      <c r="K70" s="136"/>
      <c r="L70" s="136"/>
      <c r="M70" s="136"/>
    </row>
    <row r="71" spans="2:13" x14ac:dyDescent="0.35">
      <c r="B71" s="136"/>
      <c r="C71" s="136"/>
      <c r="D71" s="136"/>
      <c r="E71" s="136"/>
      <c r="F71" s="136"/>
      <c r="G71" s="136"/>
      <c r="H71" s="136"/>
      <c r="I71" s="136"/>
      <c r="J71" s="136"/>
      <c r="K71" s="136"/>
      <c r="L71" s="136"/>
      <c r="M71" s="136"/>
    </row>
    <row r="72" spans="2:13" x14ac:dyDescent="0.35">
      <c r="B72" s="136">
        <v>4</v>
      </c>
      <c r="C72" s="136" t="s">
        <v>135</v>
      </c>
      <c r="D72" s="136"/>
      <c r="E72" s="136"/>
      <c r="F72" s="136"/>
      <c r="G72" s="136"/>
      <c r="H72" s="136"/>
      <c r="I72" s="136"/>
      <c r="J72" s="136"/>
      <c r="K72" s="136"/>
      <c r="L72" s="136"/>
      <c r="M72" s="136"/>
    </row>
    <row r="73" spans="2:13" x14ac:dyDescent="0.35">
      <c r="B73" s="136"/>
      <c r="C73" s="136"/>
      <c r="D73" s="136"/>
      <c r="E73" s="136"/>
      <c r="F73" s="136"/>
      <c r="G73" s="136"/>
      <c r="H73" s="136"/>
      <c r="I73" s="136"/>
      <c r="J73" s="136"/>
      <c r="K73" s="136"/>
      <c r="L73" s="136"/>
      <c r="M73" s="136"/>
    </row>
    <row r="74" spans="2:13" x14ac:dyDescent="0.35">
      <c r="B74" s="136"/>
      <c r="C74" s="136"/>
      <c r="D74" s="136"/>
      <c r="E74" s="136"/>
      <c r="F74" s="136"/>
      <c r="G74" s="136"/>
      <c r="H74" s="136"/>
      <c r="I74" s="136"/>
      <c r="J74" s="136"/>
      <c r="K74" s="136"/>
      <c r="L74" s="136"/>
      <c r="M74" s="136"/>
    </row>
    <row r="90" spans="2:13" x14ac:dyDescent="0.35">
      <c r="B90" s="138">
        <v>1</v>
      </c>
      <c r="C90" s="138" t="s">
        <v>143</v>
      </c>
      <c r="D90" s="138"/>
      <c r="E90" s="138"/>
      <c r="F90" s="138"/>
      <c r="G90" s="138"/>
      <c r="H90" s="138"/>
      <c r="I90" s="138"/>
      <c r="J90" s="138"/>
      <c r="K90" s="138"/>
      <c r="L90" s="138"/>
      <c r="M90" s="138"/>
    </row>
    <row r="91" spans="2:13" x14ac:dyDescent="0.35">
      <c r="B91" s="138"/>
      <c r="C91" s="138" t="s">
        <v>133</v>
      </c>
      <c r="D91" s="138"/>
      <c r="E91" s="138"/>
      <c r="F91" s="138"/>
      <c r="G91" s="138"/>
      <c r="H91" s="138"/>
      <c r="I91" s="138"/>
      <c r="J91" s="138"/>
      <c r="K91" s="138"/>
      <c r="L91" s="138"/>
      <c r="M91" s="138"/>
    </row>
    <row r="92" spans="2:13" x14ac:dyDescent="0.35">
      <c r="B92" s="138"/>
      <c r="C92" s="138" t="s">
        <v>144</v>
      </c>
      <c r="D92" s="138"/>
      <c r="E92" s="138"/>
      <c r="F92" s="138"/>
      <c r="G92" s="138"/>
      <c r="H92" s="138"/>
      <c r="I92" s="138"/>
      <c r="J92" s="138"/>
      <c r="K92" s="138"/>
      <c r="L92" s="138"/>
      <c r="M92" s="138"/>
    </row>
    <row r="93" spans="2:13" x14ac:dyDescent="0.35">
      <c r="B93" s="138"/>
      <c r="C93" s="138" t="s">
        <v>127</v>
      </c>
      <c r="D93" s="138"/>
      <c r="E93" s="138"/>
      <c r="F93" s="138"/>
      <c r="G93" s="138"/>
      <c r="H93" s="138"/>
      <c r="I93" s="138"/>
      <c r="J93" s="138"/>
      <c r="K93" s="138"/>
      <c r="L93" s="138"/>
      <c r="M93" s="138"/>
    </row>
    <row r="94" spans="2:13" x14ac:dyDescent="0.35">
      <c r="B94" s="138"/>
      <c r="C94" s="138" t="s">
        <v>140</v>
      </c>
      <c r="D94" s="138"/>
      <c r="E94" s="138"/>
      <c r="F94" s="138"/>
      <c r="G94" s="138"/>
      <c r="H94" s="138"/>
      <c r="I94" s="138"/>
      <c r="J94" s="138"/>
      <c r="K94" s="138"/>
      <c r="L94" s="138"/>
      <c r="M94" s="138"/>
    </row>
    <row r="95" spans="2:13" x14ac:dyDescent="0.35">
      <c r="B95" s="138"/>
      <c r="C95" s="138" t="s">
        <v>129</v>
      </c>
      <c r="D95" s="138"/>
      <c r="E95" s="138"/>
      <c r="F95" s="138"/>
      <c r="G95" s="138"/>
      <c r="H95" s="138"/>
      <c r="I95" s="138"/>
      <c r="J95" s="138"/>
      <c r="K95" s="138"/>
      <c r="L95" s="138"/>
      <c r="M95" s="138"/>
    </row>
    <row r="96" spans="2:13" x14ac:dyDescent="0.35">
      <c r="B96" s="138"/>
      <c r="C96" s="138"/>
      <c r="D96" s="138"/>
      <c r="E96" s="138"/>
      <c r="F96" s="138"/>
      <c r="G96" s="138"/>
      <c r="H96" s="138"/>
      <c r="I96" s="138"/>
      <c r="J96" s="138"/>
      <c r="K96" s="138"/>
      <c r="L96" s="138"/>
      <c r="M96" s="138"/>
    </row>
    <row r="97" spans="2:13" x14ac:dyDescent="0.35">
      <c r="B97" s="138">
        <v>2</v>
      </c>
      <c r="C97" s="138" t="s">
        <v>141</v>
      </c>
      <c r="D97" s="138"/>
      <c r="E97" s="138"/>
      <c r="F97" s="138"/>
      <c r="G97" s="138"/>
      <c r="H97" s="138"/>
      <c r="I97" s="138"/>
      <c r="J97" s="138"/>
      <c r="K97" s="138"/>
      <c r="L97" s="138"/>
      <c r="M97" s="138"/>
    </row>
    <row r="98" spans="2:13" x14ac:dyDescent="0.35">
      <c r="B98" s="138"/>
      <c r="C98" s="138"/>
      <c r="D98" s="138"/>
      <c r="E98" s="138"/>
      <c r="F98" s="138"/>
      <c r="G98" s="138"/>
      <c r="H98" s="138"/>
      <c r="I98" s="138"/>
      <c r="J98" s="138"/>
      <c r="K98" s="138"/>
      <c r="L98" s="138"/>
      <c r="M98" s="138"/>
    </row>
    <row r="99" spans="2:13" x14ac:dyDescent="0.35">
      <c r="B99" s="138">
        <v>3</v>
      </c>
      <c r="C99" s="138" t="s">
        <v>134</v>
      </c>
      <c r="D99" s="138"/>
      <c r="E99" s="138"/>
      <c r="F99" s="138"/>
      <c r="G99" s="138"/>
      <c r="H99" s="138"/>
      <c r="I99" s="138"/>
      <c r="J99" s="138"/>
      <c r="K99" s="138"/>
      <c r="L99" s="138"/>
      <c r="M99" s="138"/>
    </row>
    <row r="100" spans="2:13" x14ac:dyDescent="0.35">
      <c r="B100" s="138"/>
      <c r="C100" s="138"/>
      <c r="D100" s="138"/>
      <c r="E100" s="138"/>
      <c r="F100" s="138"/>
      <c r="G100" s="138"/>
      <c r="H100" s="138"/>
      <c r="I100" s="138"/>
      <c r="J100" s="138"/>
      <c r="K100" s="138"/>
      <c r="L100" s="138"/>
      <c r="M100" s="138"/>
    </row>
    <row r="101" spans="2:13" x14ac:dyDescent="0.35">
      <c r="B101" s="138">
        <v>4</v>
      </c>
      <c r="C101" s="138" t="s">
        <v>135</v>
      </c>
      <c r="D101" s="138"/>
      <c r="E101" s="138"/>
      <c r="F101" s="138"/>
      <c r="G101" s="138"/>
      <c r="H101" s="138"/>
      <c r="I101" s="138"/>
      <c r="J101" s="138"/>
      <c r="K101" s="138"/>
      <c r="L101" s="138"/>
      <c r="M101" s="138"/>
    </row>
    <row r="102" spans="2:13" x14ac:dyDescent="0.35">
      <c r="B102" s="138"/>
      <c r="C102" s="138"/>
      <c r="D102" s="138"/>
      <c r="E102" s="138"/>
      <c r="F102" s="138"/>
      <c r="G102" s="138"/>
      <c r="H102" s="138"/>
      <c r="I102" s="138"/>
      <c r="J102" s="138"/>
      <c r="K102" s="138"/>
      <c r="L102" s="138"/>
      <c r="M102" s="138"/>
    </row>
    <row r="103" spans="2:13" x14ac:dyDescent="0.35">
      <c r="B103" s="138"/>
      <c r="C103" s="138"/>
      <c r="D103" s="138"/>
      <c r="E103" s="138"/>
      <c r="F103" s="138"/>
      <c r="G103" s="138"/>
      <c r="H103" s="138"/>
      <c r="I103" s="138"/>
      <c r="J103" s="138"/>
      <c r="K103" s="138"/>
      <c r="L103" s="138"/>
      <c r="M103" s="138"/>
    </row>
    <row r="120" spans="2:13" x14ac:dyDescent="0.35">
      <c r="B120" s="133">
        <v>1</v>
      </c>
      <c r="C120" s="133" t="s">
        <v>145</v>
      </c>
      <c r="D120" s="133"/>
      <c r="E120" s="133"/>
      <c r="F120" s="133"/>
      <c r="G120" s="133"/>
      <c r="H120" s="133"/>
      <c r="I120" s="133"/>
      <c r="J120" s="133"/>
      <c r="K120" s="133"/>
      <c r="L120" s="133"/>
      <c r="M120" s="133"/>
    </row>
    <row r="121" spans="2:13" x14ac:dyDescent="0.35">
      <c r="B121" s="133"/>
      <c r="C121" s="133" t="s">
        <v>133</v>
      </c>
      <c r="D121" s="133"/>
      <c r="E121" s="133"/>
      <c r="F121" s="133"/>
      <c r="G121" s="133"/>
      <c r="H121" s="133"/>
      <c r="I121" s="133"/>
      <c r="J121" s="133"/>
      <c r="K121" s="133"/>
      <c r="L121" s="133"/>
      <c r="M121" s="133"/>
    </row>
    <row r="122" spans="2:13" x14ac:dyDescent="0.35">
      <c r="B122" s="133"/>
      <c r="C122" s="133" t="s">
        <v>146</v>
      </c>
      <c r="D122" s="133"/>
      <c r="E122" s="133"/>
      <c r="F122" s="133"/>
      <c r="G122" s="133"/>
      <c r="H122" s="133"/>
      <c r="I122" s="133"/>
      <c r="J122" s="133"/>
      <c r="K122" s="133"/>
      <c r="L122" s="133"/>
      <c r="M122" s="133"/>
    </row>
    <row r="123" spans="2:13" x14ac:dyDescent="0.35">
      <c r="B123" s="133"/>
      <c r="C123" s="133" t="s">
        <v>127</v>
      </c>
      <c r="D123" s="133"/>
      <c r="E123" s="133"/>
      <c r="F123" s="133"/>
      <c r="G123" s="133"/>
      <c r="H123" s="133"/>
      <c r="I123" s="133"/>
      <c r="J123" s="133"/>
      <c r="K123" s="133"/>
      <c r="L123" s="133"/>
      <c r="M123" s="133"/>
    </row>
    <row r="124" spans="2:13" x14ac:dyDescent="0.35">
      <c r="B124" s="133"/>
      <c r="C124" s="133" t="s">
        <v>140</v>
      </c>
      <c r="D124" s="133"/>
      <c r="E124" s="133"/>
      <c r="F124" s="133"/>
      <c r="G124" s="133"/>
      <c r="H124" s="133"/>
      <c r="I124" s="133"/>
      <c r="J124" s="133"/>
      <c r="K124" s="133"/>
      <c r="L124" s="133"/>
      <c r="M124" s="133"/>
    </row>
    <row r="125" spans="2:13" x14ac:dyDescent="0.35">
      <c r="B125" s="133"/>
      <c r="C125" s="133" t="s">
        <v>129</v>
      </c>
      <c r="D125" s="133"/>
      <c r="E125" s="133"/>
      <c r="F125" s="133"/>
      <c r="G125" s="133"/>
      <c r="H125" s="133"/>
      <c r="I125" s="133"/>
      <c r="J125" s="133"/>
      <c r="K125" s="133"/>
      <c r="L125" s="133"/>
      <c r="M125" s="133"/>
    </row>
    <row r="126" spans="2:13" x14ac:dyDescent="0.35">
      <c r="B126" s="133"/>
      <c r="C126" s="133"/>
      <c r="D126" s="133"/>
      <c r="E126" s="133"/>
      <c r="F126" s="133"/>
      <c r="G126" s="133"/>
      <c r="H126" s="133"/>
      <c r="I126" s="133"/>
      <c r="J126" s="133"/>
      <c r="K126" s="133"/>
      <c r="L126" s="133"/>
      <c r="M126" s="133"/>
    </row>
    <row r="127" spans="2:13" x14ac:dyDescent="0.35">
      <c r="B127" s="133">
        <v>2</v>
      </c>
      <c r="C127" s="133" t="s">
        <v>147</v>
      </c>
      <c r="D127" s="133"/>
      <c r="E127" s="133"/>
      <c r="F127" s="133"/>
      <c r="G127" s="133"/>
      <c r="H127" s="133"/>
      <c r="I127" s="133"/>
      <c r="J127" s="133"/>
      <c r="K127" s="133"/>
      <c r="L127" s="133"/>
      <c r="M127" s="133"/>
    </row>
    <row r="128" spans="2:13" x14ac:dyDescent="0.35">
      <c r="B128" s="133"/>
      <c r="C128" s="133" t="s">
        <v>148</v>
      </c>
      <c r="D128" s="133"/>
      <c r="E128" s="133"/>
      <c r="F128" s="133"/>
      <c r="G128" s="133"/>
      <c r="H128" s="133"/>
      <c r="I128" s="133"/>
      <c r="J128" s="133"/>
      <c r="K128" s="133"/>
      <c r="L128" s="133"/>
      <c r="M128" s="133"/>
    </row>
    <row r="129" spans="2:13" x14ac:dyDescent="0.35">
      <c r="B129" s="133"/>
      <c r="C129" s="133"/>
      <c r="D129" s="133"/>
      <c r="E129" s="133"/>
      <c r="F129" s="133"/>
      <c r="G129" s="133"/>
      <c r="H129" s="133"/>
      <c r="I129" s="133"/>
      <c r="J129" s="133"/>
      <c r="K129" s="133"/>
      <c r="L129" s="133"/>
      <c r="M129" s="133"/>
    </row>
    <row r="140" spans="2:13" x14ac:dyDescent="0.35">
      <c r="B140" s="137">
        <v>1</v>
      </c>
      <c r="C140" s="137" t="s">
        <v>149</v>
      </c>
      <c r="D140" s="137"/>
      <c r="E140" s="137"/>
      <c r="F140" s="137"/>
      <c r="G140" s="137"/>
      <c r="H140" s="137"/>
      <c r="I140" s="137"/>
      <c r="J140" s="137"/>
      <c r="K140" s="137"/>
      <c r="L140" s="137"/>
      <c r="M140" s="137"/>
    </row>
    <row r="141" spans="2:13" x14ac:dyDescent="0.35">
      <c r="B141" s="137"/>
      <c r="C141" s="137" t="s">
        <v>133</v>
      </c>
      <c r="D141" s="137"/>
      <c r="E141" s="137"/>
      <c r="F141" s="137"/>
      <c r="G141" s="137"/>
      <c r="H141" s="137"/>
      <c r="I141" s="137"/>
      <c r="J141" s="137"/>
      <c r="K141" s="137"/>
      <c r="L141" s="137"/>
      <c r="M141" s="137"/>
    </row>
    <row r="142" spans="2:13" x14ac:dyDescent="0.35">
      <c r="B142" s="137"/>
      <c r="C142" s="137" t="s">
        <v>150</v>
      </c>
      <c r="D142" s="137"/>
      <c r="E142" s="137"/>
      <c r="F142" s="137"/>
      <c r="G142" s="137"/>
      <c r="H142" s="137"/>
      <c r="I142" s="137"/>
      <c r="J142" s="137"/>
      <c r="K142" s="137"/>
      <c r="L142" s="137"/>
      <c r="M142" s="137"/>
    </row>
    <row r="143" spans="2:13" x14ac:dyDescent="0.35">
      <c r="B143" s="137"/>
      <c r="C143" s="137" t="s">
        <v>127</v>
      </c>
      <c r="D143" s="137"/>
      <c r="E143" s="137"/>
      <c r="F143" s="137"/>
      <c r="G143" s="137"/>
      <c r="H143" s="137"/>
      <c r="I143" s="137"/>
      <c r="J143" s="137"/>
      <c r="K143" s="137"/>
      <c r="L143" s="137"/>
      <c r="M143" s="137"/>
    </row>
    <row r="144" spans="2:13" x14ac:dyDescent="0.35">
      <c r="B144" s="137"/>
      <c r="C144" s="137" t="s">
        <v>140</v>
      </c>
      <c r="D144" s="137"/>
      <c r="E144" s="137"/>
      <c r="F144" s="137"/>
      <c r="G144" s="137"/>
      <c r="H144" s="137"/>
      <c r="I144" s="137"/>
      <c r="J144" s="137"/>
      <c r="K144" s="137"/>
      <c r="L144" s="137"/>
      <c r="M144" s="137"/>
    </row>
    <row r="145" spans="2:13" x14ac:dyDescent="0.35">
      <c r="B145" s="137"/>
      <c r="C145" s="137" t="s">
        <v>129</v>
      </c>
      <c r="D145" s="137"/>
      <c r="E145" s="137"/>
      <c r="F145" s="137"/>
      <c r="G145" s="137"/>
      <c r="H145" s="137"/>
      <c r="I145" s="137"/>
      <c r="J145" s="137"/>
      <c r="K145" s="137"/>
      <c r="L145" s="137"/>
      <c r="M145" s="137"/>
    </row>
    <row r="146" spans="2:13" x14ac:dyDescent="0.35">
      <c r="B146" s="137"/>
      <c r="C146" s="137"/>
      <c r="D146" s="137"/>
      <c r="E146" s="137"/>
      <c r="F146" s="137"/>
      <c r="G146" s="137"/>
      <c r="H146" s="137"/>
      <c r="I146" s="137"/>
      <c r="J146" s="137"/>
      <c r="K146" s="137"/>
      <c r="L146" s="137"/>
      <c r="M146" s="137"/>
    </row>
    <row r="147" spans="2:13" x14ac:dyDescent="0.35">
      <c r="B147" s="137">
        <v>2</v>
      </c>
      <c r="C147" s="137" t="s">
        <v>141</v>
      </c>
      <c r="D147" s="137"/>
      <c r="E147" s="137"/>
      <c r="F147" s="137"/>
      <c r="G147" s="137"/>
      <c r="H147" s="137"/>
      <c r="I147" s="137"/>
      <c r="J147" s="137"/>
      <c r="K147" s="137"/>
      <c r="L147" s="137"/>
      <c r="M147" s="137"/>
    </row>
    <row r="148" spans="2:13" x14ac:dyDescent="0.35">
      <c r="B148" s="137"/>
      <c r="C148" s="137"/>
      <c r="D148" s="137"/>
      <c r="E148" s="137"/>
      <c r="F148" s="137"/>
      <c r="G148" s="137"/>
      <c r="H148" s="137"/>
      <c r="I148" s="137"/>
      <c r="J148" s="137"/>
      <c r="K148" s="137"/>
      <c r="L148" s="137"/>
      <c r="M148" s="137"/>
    </row>
    <row r="149" spans="2:13" x14ac:dyDescent="0.35">
      <c r="B149" s="137">
        <v>3</v>
      </c>
      <c r="C149" s="137" t="s">
        <v>134</v>
      </c>
      <c r="D149" s="137"/>
      <c r="E149" s="137"/>
      <c r="F149" s="137"/>
      <c r="G149" s="137"/>
      <c r="H149" s="137"/>
      <c r="I149" s="137"/>
      <c r="J149" s="137"/>
      <c r="K149" s="137"/>
      <c r="L149" s="137"/>
      <c r="M149" s="137"/>
    </row>
    <row r="150" spans="2:13" x14ac:dyDescent="0.35">
      <c r="B150" s="137"/>
      <c r="C150" s="137"/>
      <c r="D150" s="137"/>
      <c r="E150" s="137"/>
      <c r="F150" s="137"/>
      <c r="G150" s="137"/>
      <c r="H150" s="137"/>
      <c r="I150" s="137"/>
      <c r="J150" s="137"/>
      <c r="K150" s="137"/>
      <c r="L150" s="137"/>
      <c r="M150" s="137"/>
    </row>
    <row r="151" spans="2:13" x14ac:dyDescent="0.35">
      <c r="B151" s="137">
        <v>4</v>
      </c>
      <c r="C151" s="137" t="s">
        <v>135</v>
      </c>
      <c r="D151" s="137"/>
      <c r="E151" s="137"/>
      <c r="F151" s="137"/>
      <c r="G151" s="137"/>
      <c r="H151" s="137"/>
      <c r="I151" s="137"/>
      <c r="J151" s="137"/>
      <c r="K151" s="137"/>
      <c r="L151" s="137"/>
      <c r="M151" s="137"/>
    </row>
    <row r="152" spans="2:13" x14ac:dyDescent="0.35">
      <c r="B152" s="137"/>
      <c r="C152" s="137"/>
      <c r="D152" s="137"/>
      <c r="E152" s="137"/>
      <c r="F152" s="137"/>
      <c r="G152" s="137"/>
      <c r="H152" s="137"/>
      <c r="I152" s="137"/>
      <c r="J152" s="137"/>
      <c r="K152" s="137"/>
      <c r="L152" s="137"/>
      <c r="M152" s="137"/>
    </row>
    <row r="153" spans="2:13" x14ac:dyDescent="0.35">
      <c r="B153" s="137"/>
      <c r="C153" s="137"/>
      <c r="D153" s="137"/>
      <c r="E153" s="137"/>
      <c r="F153" s="137"/>
      <c r="G153" s="137"/>
      <c r="H153" s="137"/>
      <c r="I153" s="137"/>
      <c r="J153" s="137"/>
      <c r="K153" s="137"/>
      <c r="L153" s="137"/>
      <c r="M153" s="137"/>
    </row>
    <row r="168" spans="2:13" x14ac:dyDescent="0.35">
      <c r="D168" s="132" t="s">
        <v>38</v>
      </c>
    </row>
    <row r="170" spans="2:13" x14ac:dyDescent="0.35">
      <c r="B170" s="136">
        <v>1</v>
      </c>
      <c r="C170" s="136" t="s">
        <v>152</v>
      </c>
      <c r="D170" s="136"/>
      <c r="E170" s="136"/>
      <c r="F170" s="136"/>
      <c r="G170" s="136"/>
      <c r="H170" s="136"/>
      <c r="I170" s="136"/>
      <c r="J170" s="136"/>
      <c r="K170" s="136"/>
      <c r="L170" s="136"/>
      <c r="M170" s="136"/>
    </row>
    <row r="171" spans="2:13" x14ac:dyDescent="0.35">
      <c r="B171" s="136"/>
      <c r="C171" s="136" t="s">
        <v>133</v>
      </c>
      <c r="D171" s="136"/>
      <c r="E171" s="136"/>
      <c r="F171" s="136"/>
      <c r="G171" s="136"/>
      <c r="H171" s="136"/>
      <c r="I171" s="136"/>
      <c r="J171" s="136"/>
      <c r="K171" s="136"/>
      <c r="L171" s="136"/>
      <c r="M171" s="136"/>
    </row>
    <row r="172" spans="2:13" x14ac:dyDescent="0.35">
      <c r="B172" s="136"/>
      <c r="C172" s="136" t="s">
        <v>138</v>
      </c>
      <c r="D172" s="136"/>
      <c r="E172" s="136"/>
      <c r="F172" s="136"/>
      <c r="G172" s="136"/>
      <c r="H172" s="136"/>
      <c r="I172" s="136"/>
      <c r="J172" s="136"/>
      <c r="K172" s="136"/>
      <c r="L172" s="136"/>
      <c r="M172" s="136"/>
    </row>
    <row r="173" spans="2:13" x14ac:dyDescent="0.35">
      <c r="B173" s="136"/>
      <c r="C173" s="136" t="s">
        <v>127</v>
      </c>
      <c r="D173" s="136"/>
      <c r="E173" s="136"/>
      <c r="F173" s="136"/>
      <c r="G173" s="136"/>
      <c r="H173" s="136"/>
      <c r="I173" s="136"/>
      <c r="J173" s="136"/>
      <c r="K173" s="136"/>
      <c r="L173" s="136"/>
      <c r="M173" s="136"/>
    </row>
    <row r="174" spans="2:13" x14ac:dyDescent="0.35">
      <c r="B174" s="136"/>
      <c r="C174" s="136" t="s">
        <v>140</v>
      </c>
      <c r="D174" s="136"/>
      <c r="E174" s="136"/>
      <c r="F174" s="136"/>
      <c r="G174" s="136"/>
      <c r="H174" s="136"/>
      <c r="I174" s="136"/>
      <c r="J174" s="136"/>
      <c r="K174" s="136"/>
      <c r="L174" s="136"/>
      <c r="M174" s="136"/>
    </row>
    <row r="175" spans="2:13" x14ac:dyDescent="0.35">
      <c r="B175" s="136"/>
      <c r="C175" s="136" t="s">
        <v>129</v>
      </c>
      <c r="D175" s="136"/>
      <c r="E175" s="136"/>
      <c r="F175" s="136"/>
      <c r="G175" s="136"/>
      <c r="H175" s="136"/>
      <c r="I175" s="136"/>
      <c r="J175" s="136"/>
      <c r="K175" s="136"/>
      <c r="L175" s="136"/>
      <c r="M175" s="136"/>
    </row>
    <row r="176" spans="2:13" x14ac:dyDescent="0.35">
      <c r="B176" s="136"/>
      <c r="C176" s="136"/>
      <c r="D176" s="136"/>
      <c r="E176" s="136"/>
      <c r="F176" s="136"/>
      <c r="G176" s="136"/>
      <c r="H176" s="136"/>
      <c r="I176" s="136"/>
      <c r="J176" s="136"/>
      <c r="K176" s="136"/>
      <c r="L176" s="136"/>
      <c r="M176" s="136"/>
    </row>
    <row r="177" spans="2:13" x14ac:dyDescent="0.35">
      <c r="B177" s="136">
        <v>2</v>
      </c>
      <c r="C177" s="136" t="s">
        <v>141</v>
      </c>
      <c r="D177" s="136"/>
      <c r="E177" s="136"/>
      <c r="F177" s="136"/>
      <c r="G177" s="136"/>
      <c r="H177" s="136"/>
      <c r="I177" s="136"/>
      <c r="J177" s="136"/>
      <c r="K177" s="136"/>
      <c r="L177" s="136"/>
      <c r="M177" s="136"/>
    </row>
    <row r="178" spans="2:13" x14ac:dyDescent="0.35">
      <c r="B178" s="136"/>
      <c r="C178" s="136"/>
      <c r="D178" s="136"/>
      <c r="E178" s="136"/>
      <c r="F178" s="136"/>
      <c r="G178" s="136"/>
      <c r="H178" s="136"/>
      <c r="I178" s="136"/>
      <c r="J178" s="136"/>
      <c r="K178" s="136"/>
      <c r="L178" s="136"/>
      <c r="M178" s="136"/>
    </row>
    <row r="179" spans="2:13" x14ac:dyDescent="0.35">
      <c r="B179" s="136">
        <v>3</v>
      </c>
      <c r="C179" s="136" t="s">
        <v>134</v>
      </c>
      <c r="D179" s="136"/>
      <c r="E179" s="136"/>
      <c r="F179" s="136"/>
      <c r="G179" s="136"/>
      <c r="H179" s="136"/>
      <c r="I179" s="136"/>
      <c r="J179" s="136"/>
      <c r="K179" s="136"/>
      <c r="L179" s="136"/>
      <c r="M179" s="136"/>
    </row>
    <row r="180" spans="2:13" x14ac:dyDescent="0.35">
      <c r="B180" s="136"/>
      <c r="C180" s="136"/>
      <c r="D180" s="136"/>
      <c r="E180" s="136"/>
      <c r="F180" s="136"/>
      <c r="G180" s="136"/>
      <c r="H180" s="136"/>
      <c r="I180" s="136"/>
      <c r="J180" s="136"/>
      <c r="K180" s="136"/>
      <c r="L180" s="136"/>
      <c r="M180" s="136"/>
    </row>
    <row r="181" spans="2:13" x14ac:dyDescent="0.35">
      <c r="B181" s="136">
        <v>4</v>
      </c>
      <c r="C181" s="136" t="s">
        <v>135</v>
      </c>
      <c r="D181" s="136"/>
      <c r="E181" s="136"/>
      <c r="F181" s="136"/>
      <c r="G181" s="136"/>
      <c r="H181" s="136"/>
      <c r="I181" s="136"/>
      <c r="J181" s="136"/>
      <c r="K181" s="136"/>
      <c r="L181" s="136"/>
      <c r="M181" s="136"/>
    </row>
    <row r="182" spans="2:13" x14ac:dyDescent="0.35">
      <c r="B182" s="136"/>
      <c r="C182" s="136"/>
      <c r="D182" s="136"/>
      <c r="E182" s="136"/>
      <c r="F182" s="136"/>
      <c r="G182" s="136"/>
      <c r="H182" s="136"/>
      <c r="I182" s="136"/>
      <c r="J182" s="136"/>
      <c r="K182" s="136"/>
      <c r="L182" s="136"/>
      <c r="M182" s="136"/>
    </row>
    <row r="183" spans="2:13" x14ac:dyDescent="0.35">
      <c r="B183" s="136"/>
      <c r="C183" s="136"/>
      <c r="D183" s="136"/>
      <c r="E183" s="136"/>
      <c r="F183" s="136"/>
      <c r="G183" s="136"/>
      <c r="H183" s="136"/>
      <c r="I183" s="136"/>
      <c r="J183" s="136"/>
      <c r="K183" s="136"/>
      <c r="L183" s="136"/>
      <c r="M183" s="136"/>
    </row>
    <row r="200" spans="2:13" x14ac:dyDescent="0.35">
      <c r="B200" s="147">
        <v>1</v>
      </c>
      <c r="C200" s="147" t="s">
        <v>151</v>
      </c>
      <c r="D200" s="147"/>
      <c r="E200" s="147"/>
      <c r="F200" s="147"/>
      <c r="G200" s="147"/>
      <c r="H200" s="147"/>
      <c r="I200" s="147"/>
      <c r="J200" s="147"/>
      <c r="K200" s="147"/>
      <c r="L200" s="147"/>
      <c r="M200" s="147"/>
    </row>
    <row r="201" spans="2:13" x14ac:dyDescent="0.35">
      <c r="B201" s="147"/>
      <c r="C201" s="147" t="s">
        <v>133</v>
      </c>
      <c r="D201" s="147"/>
      <c r="E201" s="147"/>
      <c r="F201" s="147"/>
      <c r="G201" s="147"/>
      <c r="H201" s="147"/>
      <c r="I201" s="147"/>
      <c r="J201" s="147"/>
      <c r="K201" s="147"/>
      <c r="L201" s="147"/>
      <c r="M201" s="147"/>
    </row>
    <row r="202" spans="2:13" x14ac:dyDescent="0.35">
      <c r="B202" s="147"/>
      <c r="C202" s="147" t="s">
        <v>146</v>
      </c>
      <c r="D202" s="147"/>
      <c r="E202" s="147"/>
      <c r="F202" s="147"/>
      <c r="G202" s="147"/>
      <c r="H202" s="147"/>
      <c r="I202" s="147"/>
      <c r="J202" s="147"/>
      <c r="K202" s="147"/>
      <c r="L202" s="147"/>
      <c r="M202" s="147"/>
    </row>
    <row r="203" spans="2:13" x14ac:dyDescent="0.35">
      <c r="B203" s="147"/>
      <c r="C203" s="147" t="s">
        <v>127</v>
      </c>
      <c r="D203" s="147"/>
      <c r="E203" s="147"/>
      <c r="F203" s="147"/>
      <c r="G203" s="147"/>
      <c r="H203" s="147"/>
      <c r="I203" s="147"/>
      <c r="J203" s="147"/>
      <c r="K203" s="147"/>
      <c r="L203" s="147"/>
      <c r="M203" s="147"/>
    </row>
    <row r="204" spans="2:13" x14ac:dyDescent="0.35">
      <c r="B204" s="147"/>
      <c r="C204" s="147" t="s">
        <v>140</v>
      </c>
      <c r="D204" s="147"/>
      <c r="E204" s="147"/>
      <c r="F204" s="147"/>
      <c r="G204" s="147"/>
      <c r="H204" s="147"/>
      <c r="I204" s="147"/>
      <c r="J204" s="147"/>
      <c r="K204" s="147"/>
      <c r="L204" s="147"/>
      <c r="M204" s="147"/>
    </row>
    <row r="205" spans="2:13" x14ac:dyDescent="0.35">
      <c r="B205" s="147"/>
      <c r="C205" s="147" t="s">
        <v>129</v>
      </c>
      <c r="D205" s="147"/>
      <c r="E205" s="147"/>
      <c r="F205" s="147"/>
      <c r="G205" s="147"/>
      <c r="H205" s="147"/>
      <c r="I205" s="147"/>
      <c r="J205" s="147"/>
      <c r="K205" s="147"/>
      <c r="L205" s="147"/>
      <c r="M205" s="147"/>
    </row>
    <row r="206" spans="2:13" x14ac:dyDescent="0.35">
      <c r="B206" s="147"/>
      <c r="C206" s="147"/>
      <c r="D206" s="147"/>
      <c r="E206" s="147"/>
      <c r="F206" s="147"/>
      <c r="G206" s="147"/>
      <c r="H206" s="147"/>
      <c r="I206" s="147"/>
      <c r="J206" s="147"/>
      <c r="K206" s="147"/>
      <c r="L206" s="147"/>
      <c r="M206" s="147"/>
    </row>
    <row r="207" spans="2:13" x14ac:dyDescent="0.35">
      <c r="B207" s="147">
        <v>2</v>
      </c>
      <c r="C207" s="147" t="s">
        <v>147</v>
      </c>
      <c r="D207" s="147"/>
      <c r="E207" s="147"/>
      <c r="F207" s="147"/>
      <c r="G207" s="147"/>
      <c r="H207" s="147"/>
      <c r="I207" s="147"/>
      <c r="J207" s="147"/>
      <c r="K207" s="147"/>
      <c r="L207" s="147"/>
      <c r="M207" s="147"/>
    </row>
    <row r="208" spans="2:13" x14ac:dyDescent="0.35">
      <c r="B208" s="147"/>
      <c r="C208" s="147" t="s">
        <v>148</v>
      </c>
      <c r="D208" s="147"/>
      <c r="E208" s="147"/>
      <c r="F208" s="147"/>
      <c r="G208" s="147"/>
      <c r="H208" s="147"/>
      <c r="I208" s="147"/>
      <c r="J208" s="147"/>
      <c r="K208" s="147"/>
      <c r="L208" s="147"/>
      <c r="M208" s="147"/>
    </row>
    <row r="209" spans="2:13" x14ac:dyDescent="0.35">
      <c r="B209" s="147"/>
      <c r="C209" s="147"/>
      <c r="D209" s="147"/>
      <c r="E209" s="147"/>
      <c r="F209" s="147"/>
      <c r="G209" s="147"/>
      <c r="H209" s="147"/>
      <c r="I209" s="147"/>
      <c r="J209" s="147"/>
      <c r="K209" s="147"/>
      <c r="L209" s="147"/>
      <c r="M209" s="147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OUTWARD SUPPLY</vt:lpstr>
      <vt:lpstr>INWARD SUPPLY</vt:lpstr>
      <vt:lpstr>COMPUTATION OF TAX PAYABLE</vt:lpstr>
      <vt:lpstr>GSTR-3B</vt:lpstr>
      <vt:lpstr>Help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Gajanan U Khanande</dc:creator>
  <cp:lastModifiedBy>Nandkumar S Dighe</cp:lastModifiedBy>
  <dcterms:created xsi:type="dcterms:W3CDTF">2017-06-23T16:57:24Z</dcterms:created>
  <dcterms:modified xsi:type="dcterms:W3CDTF">2017-08-10T05:52:08Z</dcterms:modified>
</cp:coreProperties>
</file>